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70" yWindow="630" windowWidth="24615" windowHeight="11445"/>
  </bookViews>
  <sheets>
    <sheet name="Rekapitulace stavby" sheetId="1" r:id="rId1"/>
    <sheet name="SO 101 - Komunikace" sheetId="2" r:id="rId2"/>
    <sheet name="SO 301 - Rekonstrukce pří..." sheetId="3" r:id="rId3"/>
    <sheet name="VRN - Vedlejší rozpočtové..." sheetId="4" r:id="rId4"/>
    <sheet name="ON - Ostatní náklady" sheetId="5" r:id="rId5"/>
    <sheet name="Seznam figur" sheetId="6" r:id="rId6"/>
  </sheets>
  <definedNames>
    <definedName name="_xlnm._FilterDatabase" localSheetId="4" hidden="1">'ON - Ostatní náklady'!$C$118:$K$147</definedName>
    <definedName name="_xlnm._FilterDatabase" localSheetId="1" hidden="1">'SO 101 - Komunikace'!$C$127:$K$953</definedName>
    <definedName name="_xlnm._FilterDatabase" localSheetId="2" hidden="1">'SO 301 - Rekonstrukce pří...'!$C$122:$K$362</definedName>
    <definedName name="_xlnm._FilterDatabase" localSheetId="3" hidden="1">'VRN - Vedlejší rozpočtové...'!$C$119:$K$130</definedName>
    <definedName name="_xlnm.Print_Titles" localSheetId="4">'ON - Ostatní náklady'!$118:$118</definedName>
    <definedName name="_xlnm.Print_Titles" localSheetId="0">'Rekapitulace stavby'!$92:$92</definedName>
    <definedName name="_xlnm.Print_Titles" localSheetId="5">'Seznam figur'!$9:$9</definedName>
    <definedName name="_xlnm.Print_Titles" localSheetId="1">'SO 101 - Komunikace'!$127:$127</definedName>
    <definedName name="_xlnm.Print_Titles" localSheetId="2">'SO 301 - Rekonstrukce pří...'!$122:$122</definedName>
    <definedName name="_xlnm.Print_Titles" localSheetId="3">'VRN - Vedlejší rozpočtové...'!$119:$119</definedName>
    <definedName name="_xlnm.Print_Area" localSheetId="4">'ON - Ostatní náklady'!$C$4:$J$76,'ON - Ostatní náklady'!$C$82:$J$100,'ON - Ostatní náklady'!$C$106:$K$147</definedName>
    <definedName name="_xlnm.Print_Area" localSheetId="0">'Rekapitulace stavby'!$D$4:$AO$76,'Rekapitulace stavby'!$C$82:$AQ$99</definedName>
    <definedName name="_xlnm.Print_Area" localSheetId="5">'Seznam figur'!$C$4:$G$350</definedName>
    <definedName name="_xlnm.Print_Area" localSheetId="1">'SO 101 - Komunikace'!$C$4:$J$76,'SO 101 - Komunikace'!$C$82:$J$109,'SO 101 - Komunikace'!$C$115:$K$953</definedName>
    <definedName name="_xlnm.Print_Area" localSheetId="2">'SO 301 - Rekonstrukce pří...'!$C$4:$J$76,'SO 301 - Rekonstrukce pří...'!$C$82:$J$104,'SO 301 - Rekonstrukce pří...'!$C$110:$K$362</definedName>
    <definedName name="_xlnm.Print_Area" localSheetId="3">'VRN - Vedlejší rozpočtové...'!$C$4:$J$76,'VRN - Vedlejší rozpočtové...'!$C$82:$J$101,'VRN - Vedlejší rozpočtové...'!$C$107:$K$130</definedName>
  </definedNames>
  <calcPr calcId="145621"/>
</workbook>
</file>

<file path=xl/calcChain.xml><?xml version="1.0" encoding="utf-8"?>
<calcChain xmlns="http://schemas.openxmlformats.org/spreadsheetml/2006/main">
  <c r="D7" i="6" l="1"/>
  <c r="J37" i="5"/>
  <c r="J36" i="5"/>
  <c r="AY98" i="1" s="1"/>
  <c r="J35" i="5"/>
  <c r="AX98" i="1" s="1"/>
  <c r="BI146" i="5"/>
  <c r="BH146" i="5"/>
  <c r="BG146" i="5"/>
  <c r="BF146" i="5"/>
  <c r="T146" i="5"/>
  <c r="R146" i="5"/>
  <c r="P146" i="5"/>
  <c r="BI144" i="5"/>
  <c r="BH144" i="5"/>
  <c r="BG144" i="5"/>
  <c r="BF144" i="5"/>
  <c r="T144" i="5"/>
  <c r="R144" i="5"/>
  <c r="P144" i="5"/>
  <c r="BI141" i="5"/>
  <c r="BH141" i="5"/>
  <c r="BG141" i="5"/>
  <c r="BF141" i="5"/>
  <c r="T141" i="5"/>
  <c r="R141" i="5"/>
  <c r="P141" i="5"/>
  <c r="BI139" i="5"/>
  <c r="BH139" i="5"/>
  <c r="BG139" i="5"/>
  <c r="BF139" i="5"/>
  <c r="T139" i="5"/>
  <c r="R139" i="5"/>
  <c r="P139" i="5"/>
  <c r="BI136" i="5"/>
  <c r="BH136" i="5"/>
  <c r="BG136" i="5"/>
  <c r="BF136" i="5"/>
  <c r="T136" i="5"/>
  <c r="R136" i="5"/>
  <c r="P136" i="5"/>
  <c r="BI134" i="5"/>
  <c r="BH134" i="5"/>
  <c r="BG134" i="5"/>
  <c r="BF134" i="5"/>
  <c r="T134" i="5"/>
  <c r="R134" i="5"/>
  <c r="P134" i="5"/>
  <c r="BI132" i="5"/>
  <c r="BH132" i="5"/>
  <c r="BG132" i="5"/>
  <c r="BF132" i="5"/>
  <c r="T132" i="5"/>
  <c r="R132" i="5"/>
  <c r="P132" i="5"/>
  <c r="BI130" i="5"/>
  <c r="BH130" i="5"/>
  <c r="BG130" i="5"/>
  <c r="BF130" i="5"/>
  <c r="T130" i="5"/>
  <c r="R130" i="5"/>
  <c r="P130" i="5"/>
  <c r="BI128" i="5"/>
  <c r="BH128" i="5"/>
  <c r="BG128" i="5"/>
  <c r="BF128" i="5"/>
  <c r="T128" i="5"/>
  <c r="R128" i="5"/>
  <c r="P128" i="5"/>
  <c r="BI126" i="5"/>
  <c r="BH126" i="5"/>
  <c r="BG126" i="5"/>
  <c r="BF126" i="5"/>
  <c r="T126" i="5"/>
  <c r="R126" i="5"/>
  <c r="P126" i="5"/>
  <c r="BI124" i="5"/>
  <c r="BH124" i="5"/>
  <c r="BG124" i="5"/>
  <c r="BF124" i="5"/>
  <c r="T124" i="5"/>
  <c r="R124" i="5"/>
  <c r="P124" i="5"/>
  <c r="BI122" i="5"/>
  <c r="BH122" i="5"/>
  <c r="BG122" i="5"/>
  <c r="BF122" i="5"/>
  <c r="T122" i="5"/>
  <c r="R122" i="5"/>
  <c r="P122" i="5"/>
  <c r="J116" i="5"/>
  <c r="J115" i="5"/>
  <c r="F115" i="5"/>
  <c r="F113" i="5"/>
  <c r="E111" i="5"/>
  <c r="J92" i="5"/>
  <c r="J91" i="5"/>
  <c r="F91" i="5"/>
  <c r="F89" i="5"/>
  <c r="E87" i="5"/>
  <c r="J18" i="5"/>
  <c r="E18" i="5"/>
  <c r="F116" i="5" s="1"/>
  <c r="J17" i="5"/>
  <c r="J12" i="5"/>
  <c r="J113" i="5"/>
  <c r="E7" i="5"/>
  <c r="E109" i="5"/>
  <c r="T128" i="4"/>
  <c r="J37" i="4"/>
  <c r="J36" i="4"/>
  <c r="AY97" i="1"/>
  <c r="J35" i="4"/>
  <c r="AX97" i="1"/>
  <c r="BI129" i="4"/>
  <c r="BH129" i="4"/>
  <c r="BG129" i="4"/>
  <c r="BF129" i="4"/>
  <c r="T129" i="4"/>
  <c r="R129" i="4"/>
  <c r="R128" i="4" s="1"/>
  <c r="P129" i="4"/>
  <c r="P128" i="4" s="1"/>
  <c r="BI126" i="4"/>
  <c r="BH126" i="4"/>
  <c r="BG126" i="4"/>
  <c r="BF126" i="4"/>
  <c r="T126" i="4"/>
  <c r="T125" i="4" s="1"/>
  <c r="R126" i="4"/>
  <c r="R125" i="4" s="1"/>
  <c r="P126" i="4"/>
  <c r="P125" i="4" s="1"/>
  <c r="BI123" i="4"/>
  <c r="BH123" i="4"/>
  <c r="BG123" i="4"/>
  <c r="BF123" i="4"/>
  <c r="T123" i="4"/>
  <c r="T122" i="4" s="1"/>
  <c r="R123" i="4"/>
  <c r="R122" i="4" s="1"/>
  <c r="P123" i="4"/>
  <c r="P122" i="4" s="1"/>
  <c r="P121" i="4" s="1"/>
  <c r="P120" i="4" s="1"/>
  <c r="AU97" i="1" s="1"/>
  <c r="J117" i="4"/>
  <c r="J116" i="4"/>
  <c r="F116" i="4"/>
  <c r="F114" i="4"/>
  <c r="E112" i="4"/>
  <c r="J92" i="4"/>
  <c r="J91" i="4"/>
  <c r="F91" i="4"/>
  <c r="F89" i="4"/>
  <c r="E87" i="4"/>
  <c r="J18" i="4"/>
  <c r="E18" i="4"/>
  <c r="F117" i="4" s="1"/>
  <c r="J17" i="4"/>
  <c r="J12" i="4"/>
  <c r="J114" i="4"/>
  <c r="E7" i="4"/>
  <c r="E85" i="4"/>
  <c r="J37" i="3"/>
  <c r="J36" i="3"/>
  <c r="AY96" i="1" s="1"/>
  <c r="J35" i="3"/>
  <c r="AX96" i="1" s="1"/>
  <c r="BI360" i="3"/>
  <c r="BH360" i="3"/>
  <c r="BG360" i="3"/>
  <c r="BF360" i="3"/>
  <c r="T360" i="3"/>
  <c r="R360" i="3"/>
  <c r="P360" i="3"/>
  <c r="BI357" i="3"/>
  <c r="BH357" i="3"/>
  <c r="BG357" i="3"/>
  <c r="BF357" i="3"/>
  <c r="T357" i="3"/>
  <c r="R357" i="3"/>
  <c r="P357" i="3"/>
  <c r="BI351" i="3"/>
  <c r="BH351" i="3"/>
  <c r="BG351" i="3"/>
  <c r="BF351" i="3"/>
  <c r="T351" i="3"/>
  <c r="R351" i="3"/>
  <c r="P351" i="3"/>
  <c r="BI346" i="3"/>
  <c r="BH346" i="3"/>
  <c r="BG346" i="3"/>
  <c r="BF346" i="3"/>
  <c r="T346" i="3"/>
  <c r="R346" i="3"/>
  <c r="P346" i="3"/>
  <c r="BI341" i="3"/>
  <c r="BH341" i="3"/>
  <c r="BG341" i="3"/>
  <c r="BF341" i="3"/>
  <c r="T341" i="3"/>
  <c r="R341" i="3"/>
  <c r="P341" i="3"/>
  <c r="BI337" i="3"/>
  <c r="BH337" i="3"/>
  <c r="BG337" i="3"/>
  <c r="BF337" i="3"/>
  <c r="T337" i="3"/>
  <c r="R337" i="3"/>
  <c r="P337" i="3"/>
  <c r="BI332" i="3"/>
  <c r="BH332" i="3"/>
  <c r="BG332" i="3"/>
  <c r="BF332" i="3"/>
  <c r="T332" i="3"/>
  <c r="R332" i="3"/>
  <c r="P332" i="3"/>
  <c r="BI328" i="3"/>
  <c r="BH328" i="3"/>
  <c r="BG328" i="3"/>
  <c r="BF328" i="3"/>
  <c r="T328" i="3"/>
  <c r="R328" i="3"/>
  <c r="P328" i="3"/>
  <c r="BI323" i="3"/>
  <c r="BH323" i="3"/>
  <c r="BG323" i="3"/>
  <c r="BF323" i="3"/>
  <c r="T323" i="3"/>
  <c r="R323" i="3"/>
  <c r="P323" i="3"/>
  <c r="BI319" i="3"/>
  <c r="BH319" i="3"/>
  <c r="BG319" i="3"/>
  <c r="BF319" i="3"/>
  <c r="T319" i="3"/>
  <c r="R319" i="3"/>
  <c r="P319" i="3"/>
  <c r="BI316" i="3"/>
  <c r="BH316" i="3"/>
  <c r="BG316" i="3"/>
  <c r="BF316" i="3"/>
  <c r="T316" i="3"/>
  <c r="R316" i="3"/>
  <c r="P316" i="3"/>
  <c r="BI311" i="3"/>
  <c r="BH311" i="3"/>
  <c r="BG311" i="3"/>
  <c r="BF311" i="3"/>
  <c r="T311" i="3"/>
  <c r="R311" i="3"/>
  <c r="P311" i="3"/>
  <c r="BI308" i="3"/>
  <c r="BH308" i="3"/>
  <c r="BG308" i="3"/>
  <c r="BF308" i="3"/>
  <c r="T308" i="3"/>
  <c r="R308" i="3"/>
  <c r="P308" i="3"/>
  <c r="BI305" i="3"/>
  <c r="BH305" i="3"/>
  <c r="BG305" i="3"/>
  <c r="BF305" i="3"/>
  <c r="T305" i="3"/>
  <c r="R305" i="3"/>
  <c r="P305" i="3"/>
  <c r="BI302" i="3"/>
  <c r="BH302" i="3"/>
  <c r="BG302" i="3"/>
  <c r="BF302" i="3"/>
  <c r="T302" i="3"/>
  <c r="R302" i="3"/>
  <c r="P302" i="3"/>
  <c r="BI296" i="3"/>
  <c r="BH296" i="3"/>
  <c r="BG296" i="3"/>
  <c r="BF296" i="3"/>
  <c r="T296" i="3"/>
  <c r="R296" i="3"/>
  <c r="P296" i="3"/>
  <c r="BI293" i="3"/>
  <c r="BH293" i="3"/>
  <c r="BG293" i="3"/>
  <c r="BF293" i="3"/>
  <c r="T293" i="3"/>
  <c r="R293" i="3"/>
  <c r="P293" i="3"/>
  <c r="BI287" i="3"/>
  <c r="BH287" i="3"/>
  <c r="BG287" i="3"/>
  <c r="BF287" i="3"/>
  <c r="T287" i="3"/>
  <c r="R287" i="3"/>
  <c r="P287" i="3"/>
  <c r="BI282" i="3"/>
  <c r="BH282" i="3"/>
  <c r="BG282" i="3"/>
  <c r="BF282" i="3"/>
  <c r="T282" i="3"/>
  <c r="R282" i="3"/>
  <c r="P282" i="3"/>
  <c r="BI276" i="3"/>
  <c r="BH276" i="3"/>
  <c r="BG276" i="3"/>
  <c r="BF276" i="3"/>
  <c r="T276" i="3"/>
  <c r="R276" i="3"/>
  <c r="P276" i="3"/>
  <c r="BI271" i="3"/>
  <c r="BH271" i="3"/>
  <c r="BG271" i="3"/>
  <c r="BF271" i="3"/>
  <c r="T271" i="3"/>
  <c r="R271" i="3"/>
  <c r="P271" i="3"/>
  <c r="BI266" i="3"/>
  <c r="BH266" i="3"/>
  <c r="BG266" i="3"/>
  <c r="BF266" i="3"/>
  <c r="T266" i="3"/>
  <c r="R266" i="3"/>
  <c r="P266" i="3"/>
  <c r="BI261" i="3"/>
  <c r="BH261" i="3"/>
  <c r="BG261" i="3"/>
  <c r="BF261" i="3"/>
  <c r="T261" i="3"/>
  <c r="R261" i="3"/>
  <c r="P261" i="3"/>
  <c r="BI256" i="3"/>
  <c r="BH256" i="3"/>
  <c r="BG256" i="3"/>
  <c r="BF256" i="3"/>
  <c r="T256" i="3"/>
  <c r="R256" i="3"/>
  <c r="P256" i="3"/>
  <c r="BI244" i="3"/>
  <c r="BH244" i="3"/>
  <c r="BG244" i="3"/>
  <c r="BF244" i="3"/>
  <c r="T244" i="3"/>
  <c r="R244" i="3"/>
  <c r="P244" i="3"/>
  <c r="BI239" i="3"/>
  <c r="BH239" i="3"/>
  <c r="BG239" i="3"/>
  <c r="BF239" i="3"/>
  <c r="T239" i="3"/>
  <c r="R239" i="3"/>
  <c r="P239" i="3"/>
  <c r="BI231" i="3"/>
  <c r="BH231" i="3"/>
  <c r="BG231" i="3"/>
  <c r="BF231" i="3"/>
  <c r="T231" i="3"/>
  <c r="R231" i="3"/>
  <c r="P231" i="3"/>
  <c r="BI226" i="3"/>
  <c r="BH226" i="3"/>
  <c r="BG226" i="3"/>
  <c r="BF226" i="3"/>
  <c r="T226" i="3"/>
  <c r="R226" i="3"/>
  <c r="P226" i="3"/>
  <c r="BI217" i="3"/>
  <c r="BH217" i="3"/>
  <c r="BG217" i="3"/>
  <c r="BF217" i="3"/>
  <c r="T217" i="3"/>
  <c r="R217" i="3"/>
  <c r="P217" i="3"/>
  <c r="BI212" i="3"/>
  <c r="BH212" i="3"/>
  <c r="BG212" i="3"/>
  <c r="BF212" i="3"/>
  <c r="T212" i="3"/>
  <c r="R212" i="3"/>
  <c r="P212" i="3"/>
  <c r="BI208" i="3"/>
  <c r="BH208" i="3"/>
  <c r="BG208" i="3"/>
  <c r="BF208" i="3"/>
  <c r="T208" i="3"/>
  <c r="R208" i="3"/>
  <c r="P208" i="3"/>
  <c r="BI203" i="3"/>
  <c r="BH203" i="3"/>
  <c r="BG203" i="3"/>
  <c r="BF203" i="3"/>
  <c r="T203" i="3"/>
  <c r="R203" i="3"/>
  <c r="P203" i="3"/>
  <c r="BI195" i="3"/>
  <c r="BH195" i="3"/>
  <c r="BG195" i="3"/>
  <c r="BF195" i="3"/>
  <c r="T195" i="3"/>
  <c r="R195" i="3"/>
  <c r="P195" i="3"/>
  <c r="BI190" i="3"/>
  <c r="BH190" i="3"/>
  <c r="BG190" i="3"/>
  <c r="BF190" i="3"/>
  <c r="T190" i="3"/>
  <c r="R190" i="3"/>
  <c r="P190" i="3"/>
  <c r="BI184" i="3"/>
  <c r="BH184" i="3"/>
  <c r="BG184" i="3"/>
  <c r="BF184" i="3"/>
  <c r="T184" i="3"/>
  <c r="R184" i="3"/>
  <c r="P184" i="3"/>
  <c r="BI180" i="3"/>
  <c r="BH180" i="3"/>
  <c r="BG180" i="3"/>
  <c r="BF180" i="3"/>
  <c r="T180" i="3"/>
  <c r="R180" i="3"/>
  <c r="P180" i="3"/>
  <c r="BI174" i="3"/>
  <c r="BH174" i="3"/>
  <c r="BG174" i="3"/>
  <c r="BF174" i="3"/>
  <c r="T174" i="3"/>
  <c r="R174" i="3"/>
  <c r="P174" i="3"/>
  <c r="BI168" i="3"/>
  <c r="BH168" i="3"/>
  <c r="BG168" i="3"/>
  <c r="BF168" i="3"/>
  <c r="T168" i="3"/>
  <c r="R168" i="3"/>
  <c r="P168" i="3"/>
  <c r="BI163" i="3"/>
  <c r="BH163" i="3"/>
  <c r="BG163" i="3"/>
  <c r="BF163" i="3"/>
  <c r="T163" i="3"/>
  <c r="R163" i="3"/>
  <c r="P163" i="3"/>
  <c r="BI150" i="3"/>
  <c r="BH150" i="3"/>
  <c r="BG150" i="3"/>
  <c r="BF150" i="3"/>
  <c r="T150" i="3"/>
  <c r="R150" i="3"/>
  <c r="P150" i="3"/>
  <c r="BI145" i="3"/>
  <c r="BH145" i="3"/>
  <c r="BG145" i="3"/>
  <c r="BF145" i="3"/>
  <c r="T145" i="3"/>
  <c r="R145" i="3"/>
  <c r="P145" i="3"/>
  <c r="BI140" i="3"/>
  <c r="BH140" i="3"/>
  <c r="BG140" i="3"/>
  <c r="BF140" i="3"/>
  <c r="T140" i="3"/>
  <c r="R140" i="3"/>
  <c r="P140" i="3"/>
  <c r="BI135" i="3"/>
  <c r="BH135" i="3"/>
  <c r="BG135" i="3"/>
  <c r="BF135" i="3"/>
  <c r="T135" i="3"/>
  <c r="R135" i="3"/>
  <c r="P135" i="3"/>
  <c r="BI132" i="3"/>
  <c r="BH132" i="3"/>
  <c r="BG132" i="3"/>
  <c r="BF132" i="3"/>
  <c r="T132" i="3"/>
  <c r="R132" i="3"/>
  <c r="P132" i="3"/>
  <c r="BI129" i="3"/>
  <c r="BH129" i="3"/>
  <c r="BG129" i="3"/>
  <c r="BF129" i="3"/>
  <c r="T129" i="3"/>
  <c r="R129" i="3"/>
  <c r="P129" i="3"/>
  <c r="BI126" i="3"/>
  <c r="BH126" i="3"/>
  <c r="BG126" i="3"/>
  <c r="BF126" i="3"/>
  <c r="T126" i="3"/>
  <c r="R126" i="3"/>
  <c r="P126" i="3"/>
  <c r="J120" i="3"/>
  <c r="J119" i="3"/>
  <c r="F119" i="3"/>
  <c r="F117" i="3"/>
  <c r="E115" i="3"/>
  <c r="J92" i="3"/>
  <c r="J91" i="3"/>
  <c r="F91" i="3"/>
  <c r="F89" i="3"/>
  <c r="E87" i="3"/>
  <c r="J18" i="3"/>
  <c r="E18" i="3"/>
  <c r="F120" i="3"/>
  <c r="J17" i="3"/>
  <c r="J12" i="3"/>
  <c r="J117" i="3" s="1"/>
  <c r="E7" i="3"/>
  <c r="E113" i="3" s="1"/>
  <c r="J37" i="2"/>
  <c r="J36" i="2"/>
  <c r="AY95" i="1"/>
  <c r="J35" i="2"/>
  <c r="AX95" i="1"/>
  <c r="BI950" i="2"/>
  <c r="BH950" i="2"/>
  <c r="BG950" i="2"/>
  <c r="BF950" i="2"/>
  <c r="T950" i="2"/>
  <c r="R950" i="2"/>
  <c r="P950" i="2"/>
  <c r="BI946" i="2"/>
  <c r="BH946" i="2"/>
  <c r="BG946" i="2"/>
  <c r="BF946" i="2"/>
  <c r="T946" i="2"/>
  <c r="R946" i="2"/>
  <c r="P946" i="2"/>
  <c r="BI942" i="2"/>
  <c r="BH942" i="2"/>
  <c r="BG942" i="2"/>
  <c r="BF942" i="2"/>
  <c r="T942" i="2"/>
  <c r="R942" i="2"/>
  <c r="P942" i="2"/>
  <c r="BI938" i="2"/>
  <c r="BH938" i="2"/>
  <c r="BG938" i="2"/>
  <c r="BF938" i="2"/>
  <c r="T938" i="2"/>
  <c r="R938" i="2"/>
  <c r="P938" i="2"/>
  <c r="BI936" i="2"/>
  <c r="BH936" i="2"/>
  <c r="BG936" i="2"/>
  <c r="BF936" i="2"/>
  <c r="T936" i="2"/>
  <c r="R936" i="2"/>
  <c r="P936" i="2"/>
  <c r="BI933" i="2"/>
  <c r="BH933" i="2"/>
  <c r="BG933" i="2"/>
  <c r="BF933" i="2"/>
  <c r="T933" i="2"/>
  <c r="R933" i="2"/>
  <c r="P933" i="2"/>
  <c r="BI931" i="2"/>
  <c r="BH931" i="2"/>
  <c r="BG931" i="2"/>
  <c r="BF931" i="2"/>
  <c r="T931" i="2"/>
  <c r="R931" i="2"/>
  <c r="P931" i="2"/>
  <c r="BI925" i="2"/>
  <c r="BH925" i="2"/>
  <c r="BG925" i="2"/>
  <c r="BF925" i="2"/>
  <c r="T925" i="2"/>
  <c r="R925" i="2"/>
  <c r="P925" i="2"/>
  <c r="BI923" i="2"/>
  <c r="BH923" i="2"/>
  <c r="BG923" i="2"/>
  <c r="BF923" i="2"/>
  <c r="T923" i="2"/>
  <c r="R923" i="2"/>
  <c r="P923" i="2"/>
  <c r="BI917" i="2"/>
  <c r="BH917" i="2"/>
  <c r="BG917" i="2"/>
  <c r="BF917" i="2"/>
  <c r="T917" i="2"/>
  <c r="R917" i="2"/>
  <c r="P917" i="2"/>
  <c r="BI910" i="2"/>
  <c r="BH910" i="2"/>
  <c r="BG910" i="2"/>
  <c r="BF910" i="2"/>
  <c r="T910" i="2"/>
  <c r="R910" i="2"/>
  <c r="P910" i="2"/>
  <c r="BI907" i="2"/>
  <c r="BH907" i="2"/>
  <c r="BG907" i="2"/>
  <c r="BF907" i="2"/>
  <c r="T907" i="2"/>
  <c r="R907" i="2"/>
  <c r="P907" i="2"/>
  <c r="BI902" i="2"/>
  <c r="BH902" i="2"/>
  <c r="BG902" i="2"/>
  <c r="BF902" i="2"/>
  <c r="T902" i="2"/>
  <c r="R902" i="2"/>
  <c r="P902" i="2"/>
  <c r="BI898" i="2"/>
  <c r="BH898" i="2"/>
  <c r="BG898" i="2"/>
  <c r="BF898" i="2"/>
  <c r="T898" i="2"/>
  <c r="R898" i="2"/>
  <c r="P898" i="2"/>
  <c r="BI894" i="2"/>
  <c r="BH894" i="2"/>
  <c r="BG894" i="2"/>
  <c r="BF894" i="2"/>
  <c r="T894" i="2"/>
  <c r="R894" i="2"/>
  <c r="P894" i="2"/>
  <c r="BI890" i="2"/>
  <c r="BH890" i="2"/>
  <c r="BG890" i="2"/>
  <c r="BF890" i="2"/>
  <c r="T890" i="2"/>
  <c r="R890" i="2"/>
  <c r="P890" i="2"/>
  <c r="BI885" i="2"/>
  <c r="BH885" i="2"/>
  <c r="BG885" i="2"/>
  <c r="BF885" i="2"/>
  <c r="T885" i="2"/>
  <c r="R885" i="2"/>
  <c r="P885" i="2"/>
  <c r="BI880" i="2"/>
  <c r="BH880" i="2"/>
  <c r="BG880" i="2"/>
  <c r="BF880" i="2"/>
  <c r="T880" i="2"/>
  <c r="R880" i="2"/>
  <c r="P880" i="2"/>
  <c r="BI867" i="2"/>
  <c r="BH867" i="2"/>
  <c r="BG867" i="2"/>
  <c r="BF867" i="2"/>
  <c r="T867" i="2"/>
  <c r="R867" i="2"/>
  <c r="P867" i="2"/>
  <c r="BI863" i="2"/>
  <c r="BH863" i="2"/>
  <c r="BG863" i="2"/>
  <c r="BF863" i="2"/>
  <c r="T863" i="2"/>
  <c r="R863" i="2"/>
  <c r="P863" i="2"/>
  <c r="BI859" i="2"/>
  <c r="BH859" i="2"/>
  <c r="BG859" i="2"/>
  <c r="BF859" i="2"/>
  <c r="T859" i="2"/>
  <c r="R859" i="2"/>
  <c r="P859" i="2"/>
  <c r="BI853" i="2"/>
  <c r="BH853" i="2"/>
  <c r="BG853" i="2"/>
  <c r="BF853" i="2"/>
  <c r="T853" i="2"/>
  <c r="R853" i="2"/>
  <c r="P853" i="2"/>
  <c r="BI848" i="2"/>
  <c r="BH848" i="2"/>
  <c r="BG848" i="2"/>
  <c r="BF848" i="2"/>
  <c r="T848" i="2"/>
  <c r="R848" i="2"/>
  <c r="P848" i="2"/>
  <c r="BI842" i="2"/>
  <c r="BH842" i="2"/>
  <c r="BG842" i="2"/>
  <c r="BF842" i="2"/>
  <c r="T842" i="2"/>
  <c r="R842" i="2"/>
  <c r="P842" i="2"/>
  <c r="BI837" i="2"/>
  <c r="BH837" i="2"/>
  <c r="BG837" i="2"/>
  <c r="BF837" i="2"/>
  <c r="T837" i="2"/>
  <c r="R837" i="2"/>
  <c r="P837" i="2"/>
  <c r="BI835" i="2"/>
  <c r="BH835" i="2"/>
  <c r="BG835" i="2"/>
  <c r="BF835" i="2"/>
  <c r="T835" i="2"/>
  <c r="R835" i="2"/>
  <c r="P835" i="2"/>
  <c r="BI829" i="2"/>
  <c r="BH829" i="2"/>
  <c r="BG829" i="2"/>
  <c r="BF829" i="2"/>
  <c r="T829" i="2"/>
  <c r="R829" i="2"/>
  <c r="P829" i="2"/>
  <c r="BI822" i="2"/>
  <c r="BH822" i="2"/>
  <c r="BG822" i="2"/>
  <c r="BF822" i="2"/>
  <c r="T822" i="2"/>
  <c r="R822" i="2"/>
  <c r="P822" i="2"/>
  <c r="BI815" i="2"/>
  <c r="BH815" i="2"/>
  <c r="BG815" i="2"/>
  <c r="BF815" i="2"/>
  <c r="T815" i="2"/>
  <c r="R815" i="2"/>
  <c r="P815" i="2"/>
  <c r="BI808" i="2"/>
  <c r="BH808" i="2"/>
  <c r="BG808" i="2"/>
  <c r="BF808" i="2"/>
  <c r="T808" i="2"/>
  <c r="R808" i="2"/>
  <c r="P808" i="2"/>
  <c r="BI801" i="2"/>
  <c r="BH801" i="2"/>
  <c r="BG801" i="2"/>
  <c r="BF801" i="2"/>
  <c r="T801" i="2"/>
  <c r="R801" i="2"/>
  <c r="P801" i="2"/>
  <c r="BI790" i="2"/>
  <c r="BH790" i="2"/>
  <c r="BG790" i="2"/>
  <c r="BF790" i="2"/>
  <c r="T790" i="2"/>
  <c r="R790" i="2"/>
  <c r="P790" i="2"/>
  <c r="BI785" i="2"/>
  <c r="BH785" i="2"/>
  <c r="BG785" i="2"/>
  <c r="BF785" i="2"/>
  <c r="T785" i="2"/>
  <c r="R785" i="2"/>
  <c r="P785" i="2"/>
  <c r="BI780" i="2"/>
  <c r="BH780" i="2"/>
  <c r="BG780" i="2"/>
  <c r="BF780" i="2"/>
  <c r="T780" i="2"/>
  <c r="R780" i="2"/>
  <c r="P780" i="2"/>
  <c r="BI775" i="2"/>
  <c r="BH775" i="2"/>
  <c r="BG775" i="2"/>
  <c r="BF775" i="2"/>
  <c r="T775" i="2"/>
  <c r="R775" i="2"/>
  <c r="P775" i="2"/>
  <c r="BI766" i="2"/>
  <c r="BH766" i="2"/>
  <c r="BG766" i="2"/>
  <c r="BF766" i="2"/>
  <c r="T766" i="2"/>
  <c r="R766" i="2"/>
  <c r="P766" i="2"/>
  <c r="BI758" i="2"/>
  <c r="BH758" i="2"/>
  <c r="BG758" i="2"/>
  <c r="BF758" i="2"/>
  <c r="T758" i="2"/>
  <c r="R758" i="2"/>
  <c r="P758" i="2"/>
  <c r="BI754" i="2"/>
  <c r="BH754" i="2"/>
  <c r="BG754" i="2"/>
  <c r="BF754" i="2"/>
  <c r="T754" i="2"/>
  <c r="R754" i="2"/>
  <c r="P754" i="2"/>
  <c r="BI742" i="2"/>
  <c r="BH742" i="2"/>
  <c r="BG742" i="2"/>
  <c r="BF742" i="2"/>
  <c r="T742" i="2"/>
  <c r="R742" i="2"/>
  <c r="P742" i="2"/>
  <c r="BI737" i="2"/>
  <c r="BH737" i="2"/>
  <c r="BG737" i="2"/>
  <c r="BF737" i="2"/>
  <c r="T737" i="2"/>
  <c r="R737" i="2"/>
  <c r="P737" i="2"/>
  <c r="BI731" i="2"/>
  <c r="BH731" i="2"/>
  <c r="BG731" i="2"/>
  <c r="BF731" i="2"/>
  <c r="T731" i="2"/>
  <c r="R731" i="2"/>
  <c r="P731" i="2"/>
  <c r="BI726" i="2"/>
  <c r="BH726" i="2"/>
  <c r="BG726" i="2"/>
  <c r="BF726" i="2"/>
  <c r="T726" i="2"/>
  <c r="R726" i="2"/>
  <c r="P726" i="2"/>
  <c r="BI718" i="2"/>
  <c r="BH718" i="2"/>
  <c r="BG718" i="2"/>
  <c r="BF718" i="2"/>
  <c r="T718" i="2"/>
  <c r="R718" i="2"/>
  <c r="P718" i="2"/>
  <c r="BI713" i="2"/>
  <c r="BH713" i="2"/>
  <c r="BG713" i="2"/>
  <c r="BF713" i="2"/>
  <c r="T713" i="2"/>
  <c r="R713" i="2"/>
  <c r="P713" i="2"/>
  <c r="BI708" i="2"/>
  <c r="BH708" i="2"/>
  <c r="BG708" i="2"/>
  <c r="BF708" i="2"/>
  <c r="T708" i="2"/>
  <c r="R708" i="2"/>
  <c r="P708" i="2"/>
  <c r="BI703" i="2"/>
  <c r="BH703" i="2"/>
  <c r="BG703" i="2"/>
  <c r="BF703" i="2"/>
  <c r="T703" i="2"/>
  <c r="R703" i="2"/>
  <c r="P703" i="2"/>
  <c r="BI695" i="2"/>
  <c r="BH695" i="2"/>
  <c r="BG695" i="2"/>
  <c r="BF695" i="2"/>
  <c r="T695" i="2"/>
  <c r="R695" i="2"/>
  <c r="P695" i="2"/>
  <c r="BI689" i="2"/>
  <c r="BH689" i="2"/>
  <c r="BG689" i="2"/>
  <c r="BF689" i="2"/>
  <c r="T689" i="2"/>
  <c r="R689" i="2"/>
  <c r="P689" i="2"/>
  <c r="BI684" i="2"/>
  <c r="BH684" i="2"/>
  <c r="BG684" i="2"/>
  <c r="BF684" i="2"/>
  <c r="T684" i="2"/>
  <c r="R684" i="2"/>
  <c r="P684" i="2"/>
  <c r="BI679" i="2"/>
  <c r="BH679" i="2"/>
  <c r="BG679" i="2"/>
  <c r="BF679" i="2"/>
  <c r="T679" i="2"/>
  <c r="R679" i="2"/>
  <c r="P679" i="2"/>
  <c r="BI674" i="2"/>
  <c r="BH674" i="2"/>
  <c r="BG674" i="2"/>
  <c r="BF674" i="2"/>
  <c r="T674" i="2"/>
  <c r="R674" i="2"/>
  <c r="P674" i="2"/>
  <c r="BI669" i="2"/>
  <c r="BH669" i="2"/>
  <c r="BG669" i="2"/>
  <c r="BF669" i="2"/>
  <c r="T669" i="2"/>
  <c r="R669" i="2"/>
  <c r="P669" i="2"/>
  <c r="BI661" i="2"/>
  <c r="BH661" i="2"/>
  <c r="BG661" i="2"/>
  <c r="BF661" i="2"/>
  <c r="T661" i="2"/>
  <c r="R661" i="2"/>
  <c r="P661" i="2"/>
  <c r="BI655" i="2"/>
  <c r="BH655" i="2"/>
  <c r="BG655" i="2"/>
  <c r="BF655" i="2"/>
  <c r="T655" i="2"/>
  <c r="R655" i="2"/>
  <c r="P655" i="2"/>
  <c r="BI650" i="2"/>
  <c r="BH650" i="2"/>
  <c r="BG650" i="2"/>
  <c r="BF650" i="2"/>
  <c r="T650" i="2"/>
  <c r="R650" i="2"/>
  <c r="P650" i="2"/>
  <c r="BI645" i="2"/>
  <c r="BH645" i="2"/>
  <c r="BG645" i="2"/>
  <c r="BF645" i="2"/>
  <c r="T645" i="2"/>
  <c r="R645" i="2"/>
  <c r="P645" i="2"/>
  <c r="BI640" i="2"/>
  <c r="BH640" i="2"/>
  <c r="BG640" i="2"/>
  <c r="BF640" i="2"/>
  <c r="T640" i="2"/>
  <c r="R640" i="2"/>
  <c r="P640" i="2"/>
  <c r="BI638" i="2"/>
  <c r="BH638" i="2"/>
  <c r="BG638" i="2"/>
  <c r="BF638" i="2"/>
  <c r="T638" i="2"/>
  <c r="R638" i="2"/>
  <c r="P638" i="2"/>
  <c r="BI636" i="2"/>
  <c r="BH636" i="2"/>
  <c r="BG636" i="2"/>
  <c r="BF636" i="2"/>
  <c r="T636" i="2"/>
  <c r="R636" i="2"/>
  <c r="P636" i="2"/>
  <c r="BI634" i="2"/>
  <c r="BH634" i="2"/>
  <c r="BG634" i="2"/>
  <c r="BF634" i="2"/>
  <c r="T634" i="2"/>
  <c r="R634" i="2"/>
  <c r="P634" i="2"/>
  <c r="BI632" i="2"/>
  <c r="BH632" i="2"/>
  <c r="BG632" i="2"/>
  <c r="BF632" i="2"/>
  <c r="T632" i="2"/>
  <c r="R632" i="2"/>
  <c r="P632" i="2"/>
  <c r="BI630" i="2"/>
  <c r="BH630" i="2"/>
  <c r="BG630" i="2"/>
  <c r="BF630" i="2"/>
  <c r="T630" i="2"/>
  <c r="R630" i="2"/>
  <c r="P630" i="2"/>
  <c r="BI627" i="2"/>
  <c r="BH627" i="2"/>
  <c r="BG627" i="2"/>
  <c r="BF627" i="2"/>
  <c r="T627" i="2"/>
  <c r="R627" i="2"/>
  <c r="P627" i="2"/>
  <c r="BI625" i="2"/>
  <c r="BH625" i="2"/>
  <c r="BG625" i="2"/>
  <c r="BF625" i="2"/>
  <c r="T625" i="2"/>
  <c r="R625" i="2"/>
  <c r="P625" i="2"/>
  <c r="BI619" i="2"/>
  <c r="BH619" i="2"/>
  <c r="BG619" i="2"/>
  <c r="BF619" i="2"/>
  <c r="T619" i="2"/>
  <c r="R619" i="2"/>
  <c r="P619" i="2"/>
  <c r="BI612" i="2"/>
  <c r="BH612" i="2"/>
  <c r="BG612" i="2"/>
  <c r="BF612" i="2"/>
  <c r="T612" i="2"/>
  <c r="R612" i="2"/>
  <c r="P612" i="2"/>
  <c r="BI610" i="2"/>
  <c r="BH610" i="2"/>
  <c r="BG610" i="2"/>
  <c r="BF610" i="2"/>
  <c r="T610" i="2"/>
  <c r="R610" i="2"/>
  <c r="P610" i="2"/>
  <c r="BI605" i="2"/>
  <c r="BH605" i="2"/>
  <c r="BG605" i="2"/>
  <c r="BF605" i="2"/>
  <c r="T605" i="2"/>
  <c r="R605" i="2"/>
  <c r="P605" i="2"/>
  <c r="BI601" i="2"/>
  <c r="BH601" i="2"/>
  <c r="BG601" i="2"/>
  <c r="BF601" i="2"/>
  <c r="T601" i="2"/>
  <c r="R601" i="2"/>
  <c r="P601" i="2"/>
  <c r="BI599" i="2"/>
  <c r="BH599" i="2"/>
  <c r="BG599" i="2"/>
  <c r="BF599" i="2"/>
  <c r="T599" i="2"/>
  <c r="R599" i="2"/>
  <c r="P599" i="2"/>
  <c r="BI597" i="2"/>
  <c r="BH597" i="2"/>
  <c r="BG597" i="2"/>
  <c r="BF597" i="2"/>
  <c r="T597" i="2"/>
  <c r="R597" i="2"/>
  <c r="P597" i="2"/>
  <c r="BI595" i="2"/>
  <c r="BH595" i="2"/>
  <c r="BG595" i="2"/>
  <c r="BF595" i="2"/>
  <c r="T595" i="2"/>
  <c r="R595" i="2"/>
  <c r="P595" i="2"/>
  <c r="BI593" i="2"/>
  <c r="BH593" i="2"/>
  <c r="BG593" i="2"/>
  <c r="BF593" i="2"/>
  <c r="T593" i="2"/>
  <c r="R593" i="2"/>
  <c r="P593" i="2"/>
  <c r="BI591" i="2"/>
  <c r="BH591" i="2"/>
  <c r="BG591" i="2"/>
  <c r="BF591" i="2"/>
  <c r="T591" i="2"/>
  <c r="R591" i="2"/>
  <c r="P591" i="2"/>
  <c r="BI589" i="2"/>
  <c r="BH589" i="2"/>
  <c r="BG589" i="2"/>
  <c r="BF589" i="2"/>
  <c r="T589" i="2"/>
  <c r="R589" i="2"/>
  <c r="P589" i="2"/>
  <c r="BI587" i="2"/>
  <c r="BH587" i="2"/>
  <c r="BG587" i="2"/>
  <c r="BF587" i="2"/>
  <c r="T587" i="2"/>
  <c r="R587" i="2"/>
  <c r="P587" i="2"/>
  <c r="BI585" i="2"/>
  <c r="BH585" i="2"/>
  <c r="BG585" i="2"/>
  <c r="BF585" i="2"/>
  <c r="T585" i="2"/>
  <c r="R585" i="2"/>
  <c r="P585" i="2"/>
  <c r="BI578" i="2"/>
  <c r="BH578" i="2"/>
  <c r="BG578" i="2"/>
  <c r="BF578" i="2"/>
  <c r="T578" i="2"/>
  <c r="R578" i="2"/>
  <c r="P578" i="2"/>
  <c r="BI576" i="2"/>
  <c r="BH576" i="2"/>
  <c r="BG576" i="2"/>
  <c r="BF576" i="2"/>
  <c r="T576" i="2"/>
  <c r="R576" i="2"/>
  <c r="P576" i="2"/>
  <c r="BI574" i="2"/>
  <c r="BH574" i="2"/>
  <c r="BG574" i="2"/>
  <c r="BF574" i="2"/>
  <c r="T574" i="2"/>
  <c r="R574" i="2"/>
  <c r="P574" i="2"/>
  <c r="BI568" i="2"/>
  <c r="BH568" i="2"/>
  <c r="BG568" i="2"/>
  <c r="BF568" i="2"/>
  <c r="T568" i="2"/>
  <c r="R568" i="2"/>
  <c r="P568" i="2"/>
  <c r="BI558" i="2"/>
  <c r="BH558" i="2"/>
  <c r="BG558" i="2"/>
  <c r="BF558" i="2"/>
  <c r="T558" i="2"/>
  <c r="R558" i="2"/>
  <c r="P558" i="2"/>
  <c r="BI551" i="2"/>
  <c r="BH551" i="2"/>
  <c r="BG551" i="2"/>
  <c r="BF551" i="2"/>
  <c r="T551" i="2"/>
  <c r="R551" i="2"/>
  <c r="P551" i="2"/>
  <c r="BI546" i="2"/>
  <c r="BH546" i="2"/>
  <c r="BG546" i="2"/>
  <c r="BF546" i="2"/>
  <c r="T546" i="2"/>
  <c r="R546" i="2"/>
  <c r="P546" i="2"/>
  <c r="BI540" i="2"/>
  <c r="BH540" i="2"/>
  <c r="BG540" i="2"/>
  <c r="BF540" i="2"/>
  <c r="T540" i="2"/>
  <c r="R540" i="2"/>
  <c r="P540" i="2"/>
  <c r="BI529" i="2"/>
  <c r="BH529" i="2"/>
  <c r="BG529" i="2"/>
  <c r="BF529" i="2"/>
  <c r="T529" i="2"/>
  <c r="R529" i="2"/>
  <c r="P529" i="2"/>
  <c r="BI523" i="2"/>
  <c r="BH523" i="2"/>
  <c r="BG523" i="2"/>
  <c r="BF523" i="2"/>
  <c r="T523" i="2"/>
  <c r="R523" i="2"/>
  <c r="P523" i="2"/>
  <c r="BI518" i="2"/>
  <c r="BH518" i="2"/>
  <c r="BG518" i="2"/>
  <c r="BF518" i="2"/>
  <c r="T518" i="2"/>
  <c r="R518" i="2"/>
  <c r="P518" i="2"/>
  <c r="BI513" i="2"/>
  <c r="BH513" i="2"/>
  <c r="BG513" i="2"/>
  <c r="BF513" i="2"/>
  <c r="T513" i="2"/>
  <c r="R513" i="2"/>
  <c r="P513" i="2"/>
  <c r="BI501" i="2"/>
  <c r="BH501" i="2"/>
  <c r="BG501" i="2"/>
  <c r="BF501" i="2"/>
  <c r="T501" i="2"/>
  <c r="R501" i="2"/>
  <c r="P501" i="2"/>
  <c r="BI494" i="2"/>
  <c r="BH494" i="2"/>
  <c r="BG494" i="2"/>
  <c r="BF494" i="2"/>
  <c r="T494" i="2"/>
  <c r="R494" i="2"/>
  <c r="P494" i="2"/>
  <c r="BI486" i="2"/>
  <c r="BH486" i="2"/>
  <c r="BG486" i="2"/>
  <c r="BF486" i="2"/>
  <c r="T486" i="2"/>
  <c r="R486" i="2"/>
  <c r="P486" i="2"/>
  <c r="BI478" i="2"/>
  <c r="BH478" i="2"/>
  <c r="BG478" i="2"/>
  <c r="BF478" i="2"/>
  <c r="T478" i="2"/>
  <c r="R478" i="2"/>
  <c r="P478" i="2"/>
  <c r="BI469" i="2"/>
  <c r="BH469" i="2"/>
  <c r="BG469" i="2"/>
  <c r="BF469" i="2"/>
  <c r="T469" i="2"/>
  <c r="R469" i="2"/>
  <c r="P469" i="2"/>
  <c r="BI462" i="2"/>
  <c r="BH462" i="2"/>
  <c r="BG462" i="2"/>
  <c r="BF462" i="2"/>
  <c r="T462" i="2"/>
  <c r="R462" i="2"/>
  <c r="P462" i="2"/>
  <c r="BI455" i="2"/>
  <c r="BH455" i="2"/>
  <c r="BG455" i="2"/>
  <c r="BF455" i="2"/>
  <c r="T455" i="2"/>
  <c r="R455" i="2"/>
  <c r="P455" i="2"/>
  <c r="BI446" i="2"/>
  <c r="BH446" i="2"/>
  <c r="BG446" i="2"/>
  <c r="BF446" i="2"/>
  <c r="T446" i="2"/>
  <c r="R446" i="2"/>
  <c r="P446" i="2"/>
  <c r="BI440" i="2"/>
  <c r="BH440" i="2"/>
  <c r="BG440" i="2"/>
  <c r="BF440" i="2"/>
  <c r="T440" i="2"/>
  <c r="R440" i="2"/>
  <c r="P440" i="2"/>
  <c r="BI434" i="2"/>
  <c r="BH434" i="2"/>
  <c r="BG434" i="2"/>
  <c r="BF434" i="2"/>
  <c r="T434" i="2"/>
  <c r="R434" i="2"/>
  <c r="P434" i="2"/>
  <c r="BI428" i="2"/>
  <c r="BH428" i="2"/>
  <c r="BG428" i="2"/>
  <c r="BF428" i="2"/>
  <c r="T428" i="2"/>
  <c r="R428" i="2"/>
  <c r="P428" i="2"/>
  <c r="BI420" i="2"/>
  <c r="BH420" i="2"/>
  <c r="BG420" i="2"/>
  <c r="BF420" i="2"/>
  <c r="T420" i="2"/>
  <c r="R420" i="2"/>
  <c r="P420" i="2"/>
  <c r="BI416" i="2"/>
  <c r="BH416" i="2"/>
  <c r="BG416" i="2"/>
  <c r="BF416" i="2"/>
  <c r="T416" i="2"/>
  <c r="R416" i="2"/>
  <c r="P416" i="2"/>
  <c r="BI410" i="2"/>
  <c r="BH410" i="2"/>
  <c r="BG410" i="2"/>
  <c r="BF410" i="2"/>
  <c r="T410" i="2"/>
  <c r="R410" i="2"/>
  <c r="P410" i="2"/>
  <c r="BI405" i="2"/>
  <c r="BH405" i="2"/>
  <c r="BG405" i="2"/>
  <c r="BF405" i="2"/>
  <c r="T405" i="2"/>
  <c r="R405" i="2"/>
  <c r="P405" i="2"/>
  <c r="BI400" i="2"/>
  <c r="BH400" i="2"/>
  <c r="BG400" i="2"/>
  <c r="BF400" i="2"/>
  <c r="T400" i="2"/>
  <c r="R400" i="2"/>
  <c r="P400" i="2"/>
  <c r="BI395" i="2"/>
  <c r="BH395" i="2"/>
  <c r="BG395" i="2"/>
  <c r="BF395" i="2"/>
  <c r="T395" i="2"/>
  <c r="R395" i="2"/>
  <c r="P395" i="2"/>
  <c r="BI389" i="2"/>
  <c r="BH389" i="2"/>
  <c r="BG389" i="2"/>
  <c r="BF389" i="2"/>
  <c r="T389" i="2"/>
  <c r="R389" i="2"/>
  <c r="P389" i="2"/>
  <c r="BI383" i="2"/>
  <c r="BH383" i="2"/>
  <c r="BG383" i="2"/>
  <c r="BF383" i="2"/>
  <c r="T383" i="2"/>
  <c r="T382" i="2" s="1"/>
  <c r="R383" i="2"/>
  <c r="R382" i="2" s="1"/>
  <c r="P383" i="2"/>
  <c r="P382" i="2" s="1"/>
  <c r="BI379" i="2"/>
  <c r="BH379" i="2"/>
  <c r="BG379" i="2"/>
  <c r="BF379" i="2"/>
  <c r="T379" i="2"/>
  <c r="R379" i="2"/>
  <c r="P379" i="2"/>
  <c r="BI373" i="2"/>
  <c r="BH373" i="2"/>
  <c r="BG373" i="2"/>
  <c r="BF373" i="2"/>
  <c r="T373" i="2"/>
  <c r="R373" i="2"/>
  <c r="P373" i="2"/>
  <c r="BI368" i="2"/>
  <c r="BH368" i="2"/>
  <c r="BG368" i="2"/>
  <c r="BF368" i="2"/>
  <c r="T368" i="2"/>
  <c r="R368" i="2"/>
  <c r="P368" i="2"/>
  <c r="BI365" i="2"/>
  <c r="BH365" i="2"/>
  <c r="BG365" i="2"/>
  <c r="BF365" i="2"/>
  <c r="T365" i="2"/>
  <c r="R365" i="2"/>
  <c r="P365" i="2"/>
  <c r="BI360" i="2"/>
  <c r="BH360" i="2"/>
  <c r="BG360" i="2"/>
  <c r="BF360" i="2"/>
  <c r="T360" i="2"/>
  <c r="R360" i="2"/>
  <c r="P360" i="2"/>
  <c r="BI355" i="2"/>
  <c r="BH355" i="2"/>
  <c r="BG355" i="2"/>
  <c r="BF355" i="2"/>
  <c r="T355" i="2"/>
  <c r="R355" i="2"/>
  <c r="P355" i="2"/>
  <c r="BI347" i="2"/>
  <c r="BH347" i="2"/>
  <c r="BG347" i="2"/>
  <c r="BF347" i="2"/>
  <c r="T347" i="2"/>
  <c r="R347" i="2"/>
  <c r="P347" i="2"/>
  <c r="BI342" i="2"/>
  <c r="BH342" i="2"/>
  <c r="BG342" i="2"/>
  <c r="BF342" i="2"/>
  <c r="T342" i="2"/>
  <c r="R342" i="2"/>
  <c r="P342" i="2"/>
  <c r="BI338" i="2"/>
  <c r="BH338" i="2"/>
  <c r="BG338" i="2"/>
  <c r="BF338" i="2"/>
  <c r="T338" i="2"/>
  <c r="R338" i="2"/>
  <c r="P338" i="2"/>
  <c r="BI333" i="2"/>
  <c r="BH333" i="2"/>
  <c r="BG333" i="2"/>
  <c r="BF333" i="2"/>
  <c r="T333" i="2"/>
  <c r="R333" i="2"/>
  <c r="P333" i="2"/>
  <c r="BI329" i="2"/>
  <c r="BH329" i="2"/>
  <c r="BG329" i="2"/>
  <c r="BF329" i="2"/>
  <c r="T329" i="2"/>
  <c r="R329" i="2"/>
  <c r="P329" i="2"/>
  <c r="BI321" i="2"/>
  <c r="BH321" i="2"/>
  <c r="BG321" i="2"/>
  <c r="BF321" i="2"/>
  <c r="T321" i="2"/>
  <c r="R321" i="2"/>
  <c r="P321" i="2"/>
  <c r="BI317" i="2"/>
  <c r="BH317" i="2"/>
  <c r="BG317" i="2"/>
  <c r="BF317" i="2"/>
  <c r="T317" i="2"/>
  <c r="R317" i="2"/>
  <c r="P317" i="2"/>
  <c r="BI311" i="2"/>
  <c r="BH311" i="2"/>
  <c r="BG311" i="2"/>
  <c r="BF311" i="2"/>
  <c r="T311" i="2"/>
  <c r="R311" i="2"/>
  <c r="P311" i="2"/>
  <c r="BI307" i="2"/>
  <c r="BH307" i="2"/>
  <c r="BG307" i="2"/>
  <c r="BF307" i="2"/>
  <c r="T307" i="2"/>
  <c r="R307" i="2"/>
  <c r="P307" i="2"/>
  <c r="BI303" i="2"/>
  <c r="BH303" i="2"/>
  <c r="BG303" i="2"/>
  <c r="BF303" i="2"/>
  <c r="T303" i="2"/>
  <c r="R303" i="2"/>
  <c r="P303" i="2"/>
  <c r="BI299" i="2"/>
  <c r="BH299" i="2"/>
  <c r="BG299" i="2"/>
  <c r="BF299" i="2"/>
  <c r="T299" i="2"/>
  <c r="R299" i="2"/>
  <c r="P299" i="2"/>
  <c r="BI292" i="2"/>
  <c r="BH292" i="2"/>
  <c r="BG292" i="2"/>
  <c r="BF292" i="2"/>
  <c r="T292" i="2"/>
  <c r="R292" i="2"/>
  <c r="P292" i="2"/>
  <c r="BI286" i="2"/>
  <c r="BH286" i="2"/>
  <c r="BG286" i="2"/>
  <c r="BF286" i="2"/>
  <c r="T286" i="2"/>
  <c r="R286" i="2"/>
  <c r="P286" i="2"/>
  <c r="BI271" i="2"/>
  <c r="BH271" i="2"/>
  <c r="BG271" i="2"/>
  <c r="BF271" i="2"/>
  <c r="T271" i="2"/>
  <c r="R271" i="2"/>
  <c r="P271" i="2"/>
  <c r="BI266" i="2"/>
  <c r="BH266" i="2"/>
  <c r="BG266" i="2"/>
  <c r="BF266" i="2"/>
  <c r="T266" i="2"/>
  <c r="R266" i="2"/>
  <c r="P266" i="2"/>
  <c r="BI260" i="2"/>
  <c r="BH260" i="2"/>
  <c r="BG260" i="2"/>
  <c r="BF260" i="2"/>
  <c r="T260" i="2"/>
  <c r="R260" i="2"/>
  <c r="P260" i="2"/>
  <c r="BI254" i="2"/>
  <c r="BH254" i="2"/>
  <c r="BG254" i="2"/>
  <c r="BF254" i="2"/>
  <c r="T254" i="2"/>
  <c r="R254" i="2"/>
  <c r="P254" i="2"/>
  <c r="BI245" i="2"/>
  <c r="BH245" i="2"/>
  <c r="BG245" i="2"/>
  <c r="BF245" i="2"/>
  <c r="T245" i="2"/>
  <c r="R245" i="2"/>
  <c r="P245" i="2"/>
  <c r="BI238" i="2"/>
  <c r="BH238" i="2"/>
  <c r="BG238" i="2"/>
  <c r="BF238" i="2"/>
  <c r="T238" i="2"/>
  <c r="R238" i="2"/>
  <c r="P238" i="2"/>
  <c r="BI225" i="2"/>
  <c r="BH225" i="2"/>
  <c r="BG225" i="2"/>
  <c r="BF225" i="2"/>
  <c r="T225" i="2"/>
  <c r="R225" i="2"/>
  <c r="P225" i="2"/>
  <c r="BI217" i="2"/>
  <c r="BH217" i="2"/>
  <c r="BG217" i="2"/>
  <c r="BF217" i="2"/>
  <c r="T217" i="2"/>
  <c r="R217" i="2"/>
  <c r="P217" i="2"/>
  <c r="BI210" i="2"/>
  <c r="BH210" i="2"/>
  <c r="BG210" i="2"/>
  <c r="BF210" i="2"/>
  <c r="T210" i="2"/>
  <c r="R210" i="2"/>
  <c r="P210" i="2"/>
  <c r="BI200" i="2"/>
  <c r="BH200" i="2"/>
  <c r="BG200" i="2"/>
  <c r="BF200" i="2"/>
  <c r="T200" i="2"/>
  <c r="R200" i="2"/>
  <c r="P200" i="2"/>
  <c r="BI193" i="2"/>
  <c r="BH193" i="2"/>
  <c r="BG193" i="2"/>
  <c r="BF193" i="2"/>
  <c r="T193" i="2"/>
  <c r="R193" i="2"/>
  <c r="P193" i="2"/>
  <c r="BI188" i="2"/>
  <c r="BH188" i="2"/>
  <c r="BG188" i="2"/>
  <c r="BF188" i="2"/>
  <c r="T188" i="2"/>
  <c r="R188" i="2"/>
  <c r="P188" i="2"/>
  <c r="BI182" i="2"/>
  <c r="BH182" i="2"/>
  <c r="BG182" i="2"/>
  <c r="BF182" i="2"/>
  <c r="T182" i="2"/>
  <c r="R182" i="2"/>
  <c r="P182" i="2"/>
  <c r="BI177" i="2"/>
  <c r="BH177" i="2"/>
  <c r="BG177" i="2"/>
  <c r="BF177" i="2"/>
  <c r="T177" i="2"/>
  <c r="R177" i="2"/>
  <c r="P177" i="2"/>
  <c r="BI170" i="2"/>
  <c r="BH170" i="2"/>
  <c r="BG170" i="2"/>
  <c r="BF170" i="2"/>
  <c r="T170" i="2"/>
  <c r="R170" i="2"/>
  <c r="P170" i="2"/>
  <c r="BI162" i="2"/>
  <c r="BH162" i="2"/>
  <c r="BG162" i="2"/>
  <c r="BF162" i="2"/>
  <c r="T162" i="2"/>
  <c r="R162" i="2"/>
  <c r="P162" i="2"/>
  <c r="BI154" i="2"/>
  <c r="BH154" i="2"/>
  <c r="BG154" i="2"/>
  <c r="BF154" i="2"/>
  <c r="T154" i="2"/>
  <c r="R154" i="2"/>
  <c r="P154" i="2"/>
  <c r="BI149" i="2"/>
  <c r="BH149" i="2"/>
  <c r="BG149" i="2"/>
  <c r="BF149" i="2"/>
  <c r="T149" i="2"/>
  <c r="R149" i="2"/>
  <c r="P149" i="2"/>
  <c r="BI136" i="2"/>
  <c r="BH136" i="2"/>
  <c r="BG136" i="2"/>
  <c r="BF136" i="2"/>
  <c r="T136" i="2"/>
  <c r="R136" i="2"/>
  <c r="P136" i="2"/>
  <c r="BI131" i="2"/>
  <c r="BH131" i="2"/>
  <c r="BG131" i="2"/>
  <c r="BF131" i="2"/>
  <c r="T131" i="2"/>
  <c r="R131" i="2"/>
  <c r="P131" i="2"/>
  <c r="J125" i="2"/>
  <c r="J124" i="2"/>
  <c r="F124" i="2"/>
  <c r="F122" i="2"/>
  <c r="E120" i="2"/>
  <c r="J92" i="2"/>
  <c r="J91" i="2"/>
  <c r="F91" i="2"/>
  <c r="F89" i="2"/>
  <c r="E87" i="2"/>
  <c r="J18" i="2"/>
  <c r="E18" i="2"/>
  <c r="F125" i="2"/>
  <c r="J17" i="2"/>
  <c r="J12" i="2"/>
  <c r="J89" i="2" s="1"/>
  <c r="E7" i="2"/>
  <c r="E118" i="2"/>
  <c r="L90" i="1"/>
  <c r="AM90" i="1"/>
  <c r="AM89" i="1"/>
  <c r="L89" i="1"/>
  <c r="AM87" i="1"/>
  <c r="L87" i="1"/>
  <c r="L85" i="1"/>
  <c r="L84" i="1"/>
  <c r="BK146" i="5"/>
  <c r="J146" i="5"/>
  <c r="BK144" i="5"/>
  <c r="J144" i="5"/>
  <c r="BK141" i="5"/>
  <c r="J141" i="5"/>
  <c r="BK139" i="5"/>
  <c r="J139" i="5"/>
  <c r="BK136" i="5"/>
  <c r="J136" i="5"/>
  <c r="BK134" i="5"/>
  <c r="J134" i="5"/>
  <c r="BK132" i="5"/>
  <c r="J132" i="5"/>
  <c r="BK130" i="5"/>
  <c r="J130" i="5"/>
  <c r="BK128" i="5"/>
  <c r="J128" i="5"/>
  <c r="BK126" i="5"/>
  <c r="J126" i="5"/>
  <c r="BK124" i="5"/>
  <c r="J124" i="5"/>
  <c r="BK122" i="5"/>
  <c r="J129" i="4"/>
  <c r="BK126" i="4"/>
  <c r="BK123" i="4"/>
  <c r="J357" i="3"/>
  <c r="J351" i="3"/>
  <c r="BK341" i="3"/>
  <c r="BK332" i="3"/>
  <c r="BK323" i="3"/>
  <c r="J319" i="3"/>
  <c r="BK308" i="3"/>
  <c r="BK305" i="3"/>
  <c r="J296" i="3"/>
  <c r="J287" i="3"/>
  <c r="BK276" i="3"/>
  <c r="BK271" i="3"/>
  <c r="BK261" i="3"/>
  <c r="BK256" i="3"/>
  <c r="BK231" i="3"/>
  <c r="J217" i="3"/>
  <c r="BK212" i="3"/>
  <c r="J203" i="3"/>
  <c r="BK190" i="3"/>
  <c r="J184" i="3"/>
  <c r="BK180" i="3"/>
  <c r="J168" i="3"/>
  <c r="BK163" i="3"/>
  <c r="J140" i="3"/>
  <c r="J132" i="3"/>
  <c r="BK129" i="4"/>
  <c r="J126" i="4"/>
  <c r="J123" i="4"/>
  <c r="J360" i="3"/>
  <c r="J346" i="3"/>
  <c r="J341" i="3"/>
  <c r="BK337" i="3"/>
  <c r="J328" i="3"/>
  <c r="J316" i="3"/>
  <c r="J311" i="3"/>
  <c r="J308" i="3"/>
  <c r="J305" i="3"/>
  <c r="BK302" i="3"/>
  <c r="BK293" i="3"/>
  <c r="BK282" i="3"/>
  <c r="BK266" i="3"/>
  <c r="J256" i="3"/>
  <c r="J244" i="3"/>
  <c r="BK239" i="3"/>
  <c r="J239" i="3"/>
  <c r="BK226" i="3"/>
  <c r="BK208" i="3"/>
  <c r="BK203" i="3"/>
  <c r="J195" i="3"/>
  <c r="J180" i="3"/>
  <c r="BK174" i="3"/>
  <c r="J163" i="3"/>
  <c r="J150" i="3"/>
  <c r="BK145" i="3"/>
  <c r="BK135" i="3"/>
  <c r="BK132" i="3"/>
  <c r="J122" i="5"/>
  <c r="BK360" i="3"/>
  <c r="BK357" i="3"/>
  <c r="BK351" i="3"/>
  <c r="BK346" i="3"/>
  <c r="J337" i="3"/>
  <c r="J332" i="3"/>
  <c r="BK328" i="3"/>
  <c r="J323" i="3"/>
  <c r="BK319" i="3"/>
  <c r="BK316" i="3"/>
  <c r="BK311" i="3"/>
  <c r="J302" i="3"/>
  <c r="BK296" i="3"/>
  <c r="J293" i="3"/>
  <c r="BK287" i="3"/>
  <c r="J282" i="3"/>
  <c r="J276" i="3"/>
  <c r="J271" i="3"/>
  <c r="J266" i="3"/>
  <c r="J261" i="3"/>
  <c r="BK244" i="3"/>
  <c r="J231" i="3"/>
  <c r="J226" i="3"/>
  <c r="BK217" i="3"/>
  <c r="J212" i="3"/>
  <c r="J208" i="3"/>
  <c r="BK195" i="3"/>
  <c r="J190" i="3"/>
  <c r="BK184" i="3"/>
  <c r="J174" i="3"/>
  <c r="BK168" i="3"/>
  <c r="BK150" i="3"/>
  <c r="J145" i="3"/>
  <c r="BK140" i="3"/>
  <c r="J135" i="3"/>
  <c r="BK129" i="3"/>
  <c r="J129" i="3"/>
  <c r="BK126" i="3"/>
  <c r="J126" i="3"/>
  <c r="J950" i="2"/>
  <c r="J946" i="2"/>
  <c r="BK942" i="2"/>
  <c r="BK938" i="2"/>
  <c r="J936" i="2"/>
  <c r="BK933" i="2"/>
  <c r="J931" i="2"/>
  <c r="BK925" i="2"/>
  <c r="J923" i="2"/>
  <c r="BK917" i="2"/>
  <c r="J910" i="2"/>
  <c r="J907" i="2"/>
  <c r="BK902" i="2"/>
  <c r="J898" i="2"/>
  <c r="J894" i="2"/>
  <c r="J890" i="2"/>
  <c r="J885" i="2"/>
  <c r="J880" i="2"/>
  <c r="J867" i="2"/>
  <c r="J863" i="2"/>
  <c r="J859" i="2"/>
  <c r="J853" i="2"/>
  <c r="J848" i="2"/>
  <c r="J842" i="2"/>
  <c r="J837" i="2"/>
  <c r="BK835" i="2"/>
  <c r="BK829" i="2"/>
  <c r="BK822" i="2"/>
  <c r="J815" i="2"/>
  <c r="BK808" i="2"/>
  <c r="BK801" i="2"/>
  <c r="BK790" i="2"/>
  <c r="BK785" i="2"/>
  <c r="J780" i="2"/>
  <c r="BK775" i="2"/>
  <c r="J766" i="2"/>
  <c r="J758" i="2"/>
  <c r="J754" i="2"/>
  <c r="BK742" i="2"/>
  <c r="J737" i="2"/>
  <c r="BK731" i="2"/>
  <c r="BK726" i="2"/>
  <c r="J718" i="2"/>
  <c r="J713" i="2"/>
  <c r="J708" i="2"/>
  <c r="BK703" i="2"/>
  <c r="BK695" i="2"/>
  <c r="BK689" i="2"/>
  <c r="J684" i="2"/>
  <c r="J679" i="2"/>
  <c r="BK674" i="2"/>
  <c r="BK669" i="2"/>
  <c r="BK661" i="2"/>
  <c r="J655" i="2"/>
  <c r="J650" i="2"/>
  <c r="BK645" i="2"/>
  <c r="BK640" i="2"/>
  <c r="BK638" i="2"/>
  <c r="J636" i="2"/>
  <c r="J634" i="2"/>
  <c r="BK632" i="2"/>
  <c r="J630" i="2"/>
  <c r="BK627" i="2"/>
  <c r="J625" i="2"/>
  <c r="BK619" i="2"/>
  <c r="J612" i="2"/>
  <c r="J610" i="2"/>
  <c r="J605" i="2"/>
  <c r="BK601" i="2"/>
  <c r="BK599" i="2"/>
  <c r="BK597" i="2"/>
  <c r="J595" i="2"/>
  <c r="J593" i="2"/>
  <c r="J591" i="2"/>
  <c r="BK589" i="2"/>
  <c r="BK587" i="2"/>
  <c r="J585" i="2"/>
  <c r="J578" i="2"/>
  <c r="J576" i="2"/>
  <c r="J574" i="2"/>
  <c r="BK568" i="2"/>
  <c r="J558" i="2"/>
  <c r="J551" i="2"/>
  <c r="BK546" i="2"/>
  <c r="BK540" i="2"/>
  <c r="BK529" i="2"/>
  <c r="BK523" i="2"/>
  <c r="J523" i="2"/>
  <c r="J518" i="2"/>
  <c r="J513" i="2"/>
  <c r="J501" i="2"/>
  <c r="BK494" i="2"/>
  <c r="J486" i="2"/>
  <c r="BK478" i="2"/>
  <c r="BK469" i="2"/>
  <c r="BK462" i="2"/>
  <c r="J455" i="2"/>
  <c r="J446" i="2"/>
  <c r="J440" i="2"/>
  <c r="J434" i="2"/>
  <c r="BK428" i="2"/>
  <c r="BK420" i="2"/>
  <c r="BK416" i="2"/>
  <c r="BK410" i="2"/>
  <c r="J405" i="2"/>
  <c r="J400" i="2"/>
  <c r="BK395" i="2"/>
  <c r="J389" i="2"/>
  <c r="BK383" i="2"/>
  <c r="J379" i="2"/>
  <c r="BK373" i="2"/>
  <c r="J368" i="2"/>
  <c r="BK365" i="2"/>
  <c r="BK360" i="2"/>
  <c r="J355" i="2"/>
  <c r="BK347" i="2"/>
  <c r="BK342" i="2"/>
  <c r="BK338" i="2"/>
  <c r="BK333" i="2"/>
  <c r="J329" i="2"/>
  <c r="J321" i="2"/>
  <c r="BK317" i="2"/>
  <c r="J311" i="2"/>
  <c r="J307" i="2"/>
  <c r="J303" i="2"/>
  <c r="BK299" i="2"/>
  <c r="J292" i="2"/>
  <c r="BK286" i="2"/>
  <c r="BK271" i="2"/>
  <c r="BK266" i="2"/>
  <c r="J260" i="2"/>
  <c r="J254" i="2"/>
  <c r="J245" i="2"/>
  <c r="BK238" i="2"/>
  <c r="J225" i="2"/>
  <c r="J217" i="2"/>
  <c r="J210" i="2"/>
  <c r="J200" i="2"/>
  <c r="J193" i="2"/>
  <c r="BK188" i="2"/>
  <c r="BK182" i="2"/>
  <c r="BK177" i="2"/>
  <c r="BK170" i="2"/>
  <c r="BK162" i="2"/>
  <c r="BK154" i="2"/>
  <c r="BK149" i="2"/>
  <c r="BK136" i="2"/>
  <c r="J131" i="2"/>
  <c r="AS94" i="1"/>
  <c r="BK950" i="2"/>
  <c r="BK946" i="2"/>
  <c r="J942" i="2"/>
  <c r="J938" i="2"/>
  <c r="BK936" i="2"/>
  <c r="J933" i="2"/>
  <c r="BK931" i="2"/>
  <c r="J925" i="2"/>
  <c r="BK923" i="2"/>
  <c r="J917" i="2"/>
  <c r="BK910" i="2"/>
  <c r="BK907" i="2"/>
  <c r="J902" i="2"/>
  <c r="BK898" i="2"/>
  <c r="BK894" i="2"/>
  <c r="BK890" i="2"/>
  <c r="BK885" i="2"/>
  <c r="BK880" i="2"/>
  <c r="BK867" i="2"/>
  <c r="BK863" i="2"/>
  <c r="BK859" i="2"/>
  <c r="BK853" i="2"/>
  <c r="BK848" i="2"/>
  <c r="BK842" i="2"/>
  <c r="BK837" i="2"/>
  <c r="J835" i="2"/>
  <c r="J829" i="2"/>
  <c r="J822" i="2"/>
  <c r="BK815" i="2"/>
  <c r="J808" i="2"/>
  <c r="J801" i="2"/>
  <c r="J790" i="2"/>
  <c r="J785" i="2"/>
  <c r="BK780" i="2"/>
  <c r="J775" i="2"/>
  <c r="BK766" i="2"/>
  <c r="BK758" i="2"/>
  <c r="BK754" i="2"/>
  <c r="J742" i="2"/>
  <c r="BK737" i="2"/>
  <c r="J731" i="2"/>
  <c r="J726" i="2"/>
  <c r="BK718" i="2"/>
  <c r="BK713" i="2"/>
  <c r="BK708" i="2"/>
  <c r="J703" i="2"/>
  <c r="J695" i="2"/>
  <c r="J689" i="2"/>
  <c r="BK684" i="2"/>
  <c r="BK679" i="2"/>
  <c r="J674" i="2"/>
  <c r="J669" i="2"/>
  <c r="J661" i="2"/>
  <c r="BK655" i="2"/>
  <c r="BK650" i="2"/>
  <c r="J645" i="2"/>
  <c r="J640" i="2"/>
  <c r="J638" i="2"/>
  <c r="BK636" i="2"/>
  <c r="BK634" i="2"/>
  <c r="J632" i="2"/>
  <c r="BK630" i="2"/>
  <c r="J627" i="2"/>
  <c r="BK625" i="2"/>
  <c r="J619" i="2"/>
  <c r="BK612" i="2"/>
  <c r="BK610" i="2"/>
  <c r="BK605" i="2"/>
  <c r="J601" i="2"/>
  <c r="J599" i="2"/>
  <c r="J597" i="2"/>
  <c r="BK595" i="2"/>
  <c r="BK593" i="2"/>
  <c r="BK591" i="2"/>
  <c r="J589" i="2"/>
  <c r="J587" i="2"/>
  <c r="BK585" i="2"/>
  <c r="BK578" i="2"/>
  <c r="BK576" i="2"/>
  <c r="BK574" i="2"/>
  <c r="J568" i="2"/>
  <c r="BK558" i="2"/>
  <c r="BK551" i="2"/>
  <c r="J546" i="2"/>
  <c r="J540" i="2"/>
  <c r="J529" i="2"/>
  <c r="BK518" i="2"/>
  <c r="BK513" i="2"/>
  <c r="BK501" i="2"/>
  <c r="J494" i="2"/>
  <c r="BK486" i="2"/>
  <c r="J478" i="2"/>
  <c r="J469" i="2"/>
  <c r="J462" i="2"/>
  <c r="BK455" i="2"/>
  <c r="BK446" i="2"/>
  <c r="BK440" i="2"/>
  <c r="BK434" i="2"/>
  <c r="J428" i="2"/>
  <c r="J420" i="2"/>
  <c r="J416" i="2"/>
  <c r="J410" i="2"/>
  <c r="BK405" i="2"/>
  <c r="BK400" i="2"/>
  <c r="J395" i="2"/>
  <c r="BK389" i="2"/>
  <c r="J383" i="2"/>
  <c r="BK379" i="2"/>
  <c r="J373" i="2"/>
  <c r="BK368" i="2"/>
  <c r="J365" i="2"/>
  <c r="J360" i="2"/>
  <c r="BK355" i="2"/>
  <c r="J347" i="2"/>
  <c r="J342" i="2"/>
  <c r="J338" i="2"/>
  <c r="J333" i="2"/>
  <c r="BK329" i="2"/>
  <c r="BK321" i="2"/>
  <c r="J317" i="2"/>
  <c r="BK311" i="2"/>
  <c r="BK307" i="2"/>
  <c r="BK303" i="2"/>
  <c r="J299" i="2"/>
  <c r="BK292" i="2"/>
  <c r="J286" i="2"/>
  <c r="J271" i="2"/>
  <c r="J266" i="2"/>
  <c r="BK260" i="2"/>
  <c r="BK254" i="2"/>
  <c r="BK245" i="2"/>
  <c r="J238" i="2"/>
  <c r="BK225" i="2"/>
  <c r="BK217" i="2"/>
  <c r="BK210" i="2"/>
  <c r="BK200" i="2"/>
  <c r="BK193" i="2"/>
  <c r="J188" i="2"/>
  <c r="J182" i="2"/>
  <c r="J177" i="2"/>
  <c r="J170" i="2"/>
  <c r="J162" i="2"/>
  <c r="J154" i="2"/>
  <c r="J149" i="2"/>
  <c r="J136" i="2"/>
  <c r="BK131" i="2"/>
  <c r="R121" i="4" l="1"/>
  <c r="R120" i="4" s="1"/>
  <c r="T121" i="4"/>
  <c r="T120" i="4" s="1"/>
  <c r="BK130" i="2"/>
  <c r="R130" i="2"/>
  <c r="BK354" i="2"/>
  <c r="J354" i="2"/>
  <c r="J99" i="2"/>
  <c r="R354" i="2"/>
  <c r="P394" i="2"/>
  <c r="T394" i="2"/>
  <c r="P130" i="2"/>
  <c r="T130" i="2"/>
  <c r="P354" i="2"/>
  <c r="T354" i="2"/>
  <c r="BK394" i="2"/>
  <c r="J394" i="2"/>
  <c r="J101" i="2" s="1"/>
  <c r="R394" i="2"/>
  <c r="BK557" i="2"/>
  <c r="J557" i="2"/>
  <c r="J102" i="2" s="1"/>
  <c r="P557" i="2"/>
  <c r="R557" i="2"/>
  <c r="T557" i="2"/>
  <c r="BK618" i="2"/>
  <c r="J618" i="2" s="1"/>
  <c r="J103" i="2" s="1"/>
  <c r="P618" i="2"/>
  <c r="R618" i="2"/>
  <c r="T618" i="2"/>
  <c r="BK858" i="2"/>
  <c r="J858" i="2"/>
  <c r="J104" i="2" s="1"/>
  <c r="P858" i="2"/>
  <c r="R858" i="2"/>
  <c r="T858" i="2"/>
  <c r="BK906" i="2"/>
  <c r="J906" i="2" s="1"/>
  <c r="J105" i="2" s="1"/>
  <c r="P906" i="2"/>
  <c r="R906" i="2"/>
  <c r="T906" i="2"/>
  <c r="BK916" i="2"/>
  <c r="J916" i="2"/>
  <c r="J107" i="2" s="1"/>
  <c r="P916" i="2"/>
  <c r="R916" i="2"/>
  <c r="T916" i="2"/>
  <c r="BK941" i="2"/>
  <c r="J941" i="2" s="1"/>
  <c r="J108" i="2" s="1"/>
  <c r="P941" i="2"/>
  <c r="R941" i="2"/>
  <c r="T941" i="2"/>
  <c r="P125" i="3"/>
  <c r="BK230" i="3"/>
  <c r="J230" i="3" s="1"/>
  <c r="J99" i="3" s="1"/>
  <c r="T230" i="3"/>
  <c r="P255" i="3"/>
  <c r="T255" i="3"/>
  <c r="R275" i="3"/>
  <c r="P345" i="3"/>
  <c r="BK356" i="3"/>
  <c r="J356" i="3" s="1"/>
  <c r="J103" i="3" s="1"/>
  <c r="T356" i="3"/>
  <c r="BK125" i="3"/>
  <c r="J125" i="3" s="1"/>
  <c r="J98" i="3" s="1"/>
  <c r="R125" i="3"/>
  <c r="P230" i="3"/>
  <c r="BK255" i="3"/>
  <c r="J255" i="3"/>
  <c r="J100" i="3"/>
  <c r="R255" i="3"/>
  <c r="T275" i="3"/>
  <c r="R345" i="3"/>
  <c r="P356" i="3"/>
  <c r="T125" i="3"/>
  <c r="R230" i="3"/>
  <c r="BK275" i="3"/>
  <c r="J275" i="3"/>
  <c r="J101" i="3"/>
  <c r="P275" i="3"/>
  <c r="BK345" i="3"/>
  <c r="J345" i="3"/>
  <c r="J102" i="3"/>
  <c r="T345" i="3"/>
  <c r="R356" i="3"/>
  <c r="BK121" i="5"/>
  <c r="J121" i="5"/>
  <c r="J98" i="5" s="1"/>
  <c r="P121" i="5"/>
  <c r="R121" i="5"/>
  <c r="T121" i="5"/>
  <c r="BK143" i="5"/>
  <c r="J143" i="5"/>
  <c r="J99" i="5"/>
  <c r="P143" i="5"/>
  <c r="R143" i="5"/>
  <c r="T143" i="5"/>
  <c r="E85" i="2"/>
  <c r="F92" i="2"/>
  <c r="J122" i="2"/>
  <c r="BE136" i="2"/>
  <c r="BE154" i="2"/>
  <c r="BE170" i="2"/>
  <c r="BE182" i="2"/>
  <c r="BE200" i="2"/>
  <c r="BE210" i="2"/>
  <c r="BE238" i="2"/>
  <c r="BE245" i="2"/>
  <c r="BE254" i="2"/>
  <c r="BE266" i="2"/>
  <c r="BE286" i="2"/>
  <c r="BE299" i="2"/>
  <c r="BE303" i="2"/>
  <c r="BE307" i="2"/>
  <c r="BE321" i="2"/>
  <c r="BE333" i="2"/>
  <c r="BE342" i="2"/>
  <c r="BE360" i="2"/>
  <c r="BE373" i="2"/>
  <c r="BE383" i="2"/>
  <c r="BE389" i="2"/>
  <c r="BE395" i="2"/>
  <c r="BE405" i="2"/>
  <c r="BE428" i="2"/>
  <c r="BE440" i="2"/>
  <c r="BE446" i="2"/>
  <c r="BE462" i="2"/>
  <c r="BE478" i="2"/>
  <c r="BE494" i="2"/>
  <c r="BE540" i="2"/>
  <c r="BE546" i="2"/>
  <c r="BE558" i="2"/>
  <c r="BE568" i="2"/>
  <c r="BE576" i="2"/>
  <c r="BE578" i="2"/>
  <c r="BE589" i="2"/>
  <c r="BE593" i="2"/>
  <c r="BE597" i="2"/>
  <c r="BE601" i="2"/>
  <c r="BE605" i="2"/>
  <c r="BE612" i="2"/>
  <c r="BE619" i="2"/>
  <c r="BE627" i="2"/>
  <c r="BE630" i="2"/>
  <c r="BE632" i="2"/>
  <c r="BE638" i="2"/>
  <c r="BE650" i="2"/>
  <c r="BE674" i="2"/>
  <c r="BE679" i="2"/>
  <c r="BE703" i="2"/>
  <c r="BE713" i="2"/>
  <c r="BE731" i="2"/>
  <c r="BE742" i="2"/>
  <c r="BE754" i="2"/>
  <c r="BE758" i="2"/>
  <c r="BE780" i="2"/>
  <c r="BE790" i="2"/>
  <c r="BE801" i="2"/>
  <c r="BE815" i="2"/>
  <c r="BE835" i="2"/>
  <c r="BE842" i="2"/>
  <c r="BE853" i="2"/>
  <c r="BE859" i="2"/>
  <c r="BE885" i="2"/>
  <c r="BE894" i="2"/>
  <c r="BE907" i="2"/>
  <c r="BE910" i="2"/>
  <c r="BE917" i="2"/>
  <c r="BE925" i="2"/>
  <c r="BE933" i="2"/>
  <c r="BE938" i="2"/>
  <c r="BE942" i="2"/>
  <c r="BE946" i="2"/>
  <c r="BK382" i="2"/>
  <c r="J382" i="2"/>
  <c r="J100" i="2" s="1"/>
  <c r="BE131" i="2"/>
  <c r="BE149" i="2"/>
  <c r="BE162" i="2"/>
  <c r="BE177" i="2"/>
  <c r="BE188" i="2"/>
  <c r="BE193" i="2"/>
  <c r="BE217" i="2"/>
  <c r="BE225" i="2"/>
  <c r="BE260" i="2"/>
  <c r="BE271" i="2"/>
  <c r="BE292" i="2"/>
  <c r="BE311" i="2"/>
  <c r="BE317" i="2"/>
  <c r="BE329" i="2"/>
  <c r="BE338" i="2"/>
  <c r="BE347" i="2"/>
  <c r="BE355" i="2"/>
  <c r="BE365" i="2"/>
  <c r="BE368" i="2"/>
  <c r="BE379" i="2"/>
  <c r="BE400" i="2"/>
  <c r="BE410" i="2"/>
  <c r="BE416" i="2"/>
  <c r="BE420" i="2"/>
  <c r="BE434" i="2"/>
  <c r="BE455" i="2"/>
  <c r="BE469" i="2"/>
  <c r="BE486" i="2"/>
  <c r="BE501" i="2"/>
  <c r="BE513" i="2"/>
  <c r="BE518" i="2"/>
  <c r="BE523" i="2"/>
  <c r="BE529" i="2"/>
  <c r="BE551" i="2"/>
  <c r="BE574" i="2"/>
  <c r="BE585" i="2"/>
  <c r="BE587" i="2"/>
  <c r="BE591" i="2"/>
  <c r="BE595" i="2"/>
  <c r="BE599" i="2"/>
  <c r="BE610" i="2"/>
  <c r="BE625" i="2"/>
  <c r="BE634" i="2"/>
  <c r="BE636" i="2"/>
  <c r="BE640" i="2"/>
  <c r="BE645" i="2"/>
  <c r="BE655" i="2"/>
  <c r="BE661" i="2"/>
  <c r="BE669" i="2"/>
  <c r="BE684" i="2"/>
  <c r="BE689" i="2"/>
  <c r="BE695" i="2"/>
  <c r="BE708" i="2"/>
  <c r="BE718" i="2"/>
  <c r="BE726" i="2"/>
  <c r="BE737" i="2"/>
  <c r="BE766" i="2"/>
  <c r="BE775" i="2"/>
  <c r="BE785" i="2"/>
  <c r="BE808" i="2"/>
  <c r="BE822" i="2"/>
  <c r="BE829" i="2"/>
  <c r="BE837" i="2"/>
  <c r="BE848" i="2"/>
  <c r="BE863" i="2"/>
  <c r="BE867" i="2"/>
  <c r="BE880" i="2"/>
  <c r="BE890" i="2"/>
  <c r="BE898" i="2"/>
  <c r="BE902" i="2"/>
  <c r="BE923" i="2"/>
  <c r="BE931" i="2"/>
  <c r="BE936" i="2"/>
  <c r="BE950" i="2"/>
  <c r="E85" i="3"/>
  <c r="J89" i="3"/>
  <c r="F92" i="3"/>
  <c r="BE126" i="3"/>
  <c r="BE129" i="3"/>
  <c r="BE145" i="3"/>
  <c r="BE180" i="3"/>
  <c r="BE190" i="3"/>
  <c r="BE208" i="3"/>
  <c r="BE212" i="3"/>
  <c r="BE226" i="3"/>
  <c r="BE231" i="3"/>
  <c r="BE256" i="3"/>
  <c r="BE271" i="3"/>
  <c r="BE282" i="3"/>
  <c r="BE305" i="3"/>
  <c r="BE311" i="3"/>
  <c r="BE323" i="3"/>
  <c r="BE337" i="3"/>
  <c r="BE341" i="3"/>
  <c r="BE346" i="3"/>
  <c r="BE357" i="3"/>
  <c r="BE360" i="3"/>
  <c r="E85" i="5"/>
  <c r="BE132" i="3"/>
  <c r="BE140" i="3"/>
  <c r="BE168" i="3"/>
  <c r="BE184" i="3"/>
  <c r="BE203" i="3"/>
  <c r="BE217" i="3"/>
  <c r="BE239" i="3"/>
  <c r="BE244" i="3"/>
  <c r="BE261" i="3"/>
  <c r="BE276" i="3"/>
  <c r="BE293" i="3"/>
  <c r="BE296" i="3"/>
  <c r="BE308" i="3"/>
  <c r="BE319" i="3"/>
  <c r="BE332" i="3"/>
  <c r="J89" i="4"/>
  <c r="E110" i="4"/>
  <c r="BE126" i="4"/>
  <c r="BK125" i="4"/>
  <c r="J125" i="4"/>
  <c r="J99" i="4"/>
  <c r="J89" i="5"/>
  <c r="BE135" i="3"/>
  <c r="BE150" i="3"/>
  <c r="BE163" i="3"/>
  <c r="BE174" i="3"/>
  <c r="BE195" i="3"/>
  <c r="BE266" i="3"/>
  <c r="BE287" i="3"/>
  <c r="BE302" i="3"/>
  <c r="BE316" i="3"/>
  <c r="BE328" i="3"/>
  <c r="BE351" i="3"/>
  <c r="F92" i="4"/>
  <c r="BE123" i="4"/>
  <c r="BE129" i="4"/>
  <c r="BK122" i="4"/>
  <c r="BK121" i="4" s="1"/>
  <c r="J121" i="4" s="1"/>
  <c r="J97" i="4" s="1"/>
  <c r="BK128" i="4"/>
  <c r="J128" i="4" s="1"/>
  <c r="J100" i="4" s="1"/>
  <c r="F92" i="5"/>
  <c r="BE122" i="5"/>
  <c r="BE124" i="5"/>
  <c r="BE126" i="5"/>
  <c r="BE128" i="5"/>
  <c r="BE130" i="5"/>
  <c r="BE132" i="5"/>
  <c r="BE134" i="5"/>
  <c r="BE136" i="5"/>
  <c r="BE139" i="5"/>
  <c r="BE141" i="5"/>
  <c r="BE144" i="5"/>
  <c r="BE146" i="5"/>
  <c r="J34" i="2"/>
  <c r="AW95" i="1" s="1"/>
  <c r="F34" i="2"/>
  <c r="BA95" i="1" s="1"/>
  <c r="F34" i="4"/>
  <c r="BA97" i="1" s="1"/>
  <c r="F34" i="5"/>
  <c r="BA98" i="1"/>
  <c r="F37" i="5"/>
  <c r="BD98" i="1" s="1"/>
  <c r="F37" i="2"/>
  <c r="BD95" i="1" s="1"/>
  <c r="F35" i="2"/>
  <c r="BB95" i="1" s="1"/>
  <c r="F34" i="3"/>
  <c r="BA96" i="1" s="1"/>
  <c r="F35" i="3"/>
  <c r="BB96" i="1" s="1"/>
  <c r="F36" i="4"/>
  <c r="BC97" i="1" s="1"/>
  <c r="F36" i="3"/>
  <c r="BC96" i="1" s="1"/>
  <c r="F35" i="4"/>
  <c r="BB97" i="1" s="1"/>
  <c r="J34" i="5"/>
  <c r="AW98" i="1" s="1"/>
  <c r="F36" i="5"/>
  <c r="BC98" i="1" s="1"/>
  <c r="F36" i="2"/>
  <c r="BC95" i="1" s="1"/>
  <c r="F37" i="3"/>
  <c r="BD96" i="1" s="1"/>
  <c r="J34" i="3"/>
  <c r="AW96" i="1" s="1"/>
  <c r="J34" i="4"/>
  <c r="AW97" i="1" s="1"/>
  <c r="F37" i="4"/>
  <c r="BD97" i="1" s="1"/>
  <c r="F35" i="5"/>
  <c r="BB98" i="1" s="1"/>
  <c r="T120" i="5" l="1"/>
  <c r="T119" i="5"/>
  <c r="R124" i="3"/>
  <c r="R123" i="3"/>
  <c r="R915" i="2"/>
  <c r="R129" i="2"/>
  <c r="R128" i="2" s="1"/>
  <c r="BK129" i="2"/>
  <c r="J129" i="2" s="1"/>
  <c r="J97" i="2" s="1"/>
  <c r="P120" i="5"/>
  <c r="P119" i="5"/>
  <c r="AU98" i="1" s="1"/>
  <c r="T915" i="2"/>
  <c r="R120" i="5"/>
  <c r="R119" i="5"/>
  <c r="T124" i="3"/>
  <c r="T123" i="3"/>
  <c r="P124" i="3"/>
  <c r="P123" i="3"/>
  <c r="AU96" i="1" s="1"/>
  <c r="P915" i="2"/>
  <c r="T129" i="2"/>
  <c r="T128" i="2"/>
  <c r="P129" i="2"/>
  <c r="P128" i="2"/>
  <c r="AU95" i="1"/>
  <c r="J130" i="2"/>
  <c r="J98" i="2" s="1"/>
  <c r="BK915" i="2"/>
  <c r="J915" i="2"/>
  <c r="J106" i="2"/>
  <c r="BK120" i="4"/>
  <c r="J120" i="4"/>
  <c r="J122" i="4"/>
  <c r="J98" i="4"/>
  <c r="BK124" i="3"/>
  <c r="J124" i="3"/>
  <c r="J97" i="3"/>
  <c r="BK120" i="5"/>
  <c r="J120" i="5" s="1"/>
  <c r="J97" i="5" s="1"/>
  <c r="J30" i="4"/>
  <c r="AG97" i="1"/>
  <c r="BC94" i="1"/>
  <c r="W32" i="1"/>
  <c r="BB94" i="1"/>
  <c r="AX94" i="1"/>
  <c r="BD94" i="1"/>
  <c r="W33" i="1"/>
  <c r="F33" i="2"/>
  <c r="AZ95" i="1"/>
  <c r="BA94" i="1"/>
  <c r="W30" i="1"/>
  <c r="J33" i="2"/>
  <c r="AV95" i="1" s="1"/>
  <c r="AT95" i="1" s="1"/>
  <c r="J33" i="3"/>
  <c r="AV96" i="1"/>
  <c r="AT96" i="1"/>
  <c r="F33" i="4"/>
  <c r="AZ97" i="1" s="1"/>
  <c r="F33" i="3"/>
  <c r="AZ96" i="1"/>
  <c r="J33" i="4"/>
  <c r="AV97" i="1" s="1"/>
  <c r="AT97" i="1" s="1"/>
  <c r="F33" i="5"/>
  <c r="AZ98" i="1" s="1"/>
  <c r="J33" i="5"/>
  <c r="AV98" i="1"/>
  <c r="AT98" i="1"/>
  <c r="J39" i="4" l="1"/>
  <c r="BK128" i="2"/>
  <c r="J128" i="2"/>
  <c r="J96" i="2"/>
  <c r="BK123" i="3"/>
  <c r="J123" i="3"/>
  <c r="J96" i="3"/>
  <c r="J96" i="4"/>
  <c r="BK119" i="5"/>
  <c r="J119" i="5"/>
  <c r="J96" i="5"/>
  <c r="AN97" i="1"/>
  <c r="AZ94" i="1"/>
  <c r="W29" i="1" s="1"/>
  <c r="AU94" i="1"/>
  <c r="AW94" i="1"/>
  <c r="AK30" i="1" s="1"/>
  <c r="AY94" i="1"/>
  <c r="W31" i="1"/>
  <c r="AV94" i="1" l="1"/>
  <c r="AK29" i="1"/>
  <c r="J30" i="2"/>
  <c r="AG95" i="1"/>
  <c r="AN95" i="1" s="1"/>
  <c r="J30" i="5"/>
  <c r="AG98" i="1"/>
  <c r="AN98" i="1"/>
  <c r="J30" i="3"/>
  <c r="AG96" i="1"/>
  <c r="AN96" i="1"/>
  <c r="J39" i="2" l="1"/>
  <c r="J39" i="3"/>
  <c r="J39" i="5"/>
  <c r="AG94" i="1"/>
  <c r="AK26" i="1" s="1"/>
  <c r="AK35" i="1" s="1"/>
  <c r="AT94" i="1"/>
  <c r="AN94" i="1" l="1"/>
</calcChain>
</file>

<file path=xl/sharedStrings.xml><?xml version="1.0" encoding="utf-8"?>
<sst xmlns="http://schemas.openxmlformats.org/spreadsheetml/2006/main" count="11336" uniqueCount="1425">
  <si>
    <t>Export Komplet</t>
  </si>
  <si>
    <t/>
  </si>
  <si>
    <t>2.0</t>
  </si>
  <si>
    <t>ZAMOK</t>
  </si>
  <si>
    <t>False</t>
  </si>
  <si>
    <t>{2cd3c0f3-c4c8-4a6d-add7-323609227275}</t>
  </si>
  <si>
    <t>0,01</t>
  </si>
  <si>
    <t>21</t>
  </si>
  <si>
    <t>15</t>
  </si>
  <si>
    <t>REKAPITULACE STAVBY</t>
  </si>
  <si>
    <t>v ---  níže se nacházejí doplnkové a pomocné údaje k sestavám  --- v</t>
  </si>
  <si>
    <t>Návod na vyplnění</t>
  </si>
  <si>
    <t>0,001</t>
  </si>
  <si>
    <t>Kód:</t>
  </si>
  <si>
    <t>1</t>
  </si>
  <si>
    <t>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</si>
  <si>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</si>
  <si>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Hrozenkovská, Praha 17, č.akce 13491 - Etapa 1</t>
  </si>
  <si>
    <t>KSO:</t>
  </si>
  <si>
    <t>CC-CZ:</t>
  </si>
  <si>
    <t>Místo:</t>
  </si>
  <si>
    <t>ulice Hrozenkovská</t>
  </si>
  <si>
    <t>Datum:</t>
  </si>
  <si>
    <t>13. 4. 2020</t>
  </si>
  <si>
    <t>Zadavatel:</t>
  </si>
  <si>
    <t>IČ:</t>
  </si>
  <si>
    <t>03447286</t>
  </si>
  <si>
    <t>Technická správa komunikací hl. m. Prahy a.s.</t>
  </si>
  <si>
    <t>DIČ:</t>
  </si>
  <si>
    <t>CZ03447286</t>
  </si>
  <si>
    <t>Uchazeč:</t>
  </si>
  <si>
    <t>Vyplň údaj</t>
  </si>
  <si>
    <t>Projektant:</t>
  </si>
  <si>
    <t>48592722</t>
  </si>
  <si>
    <t>DIPRO, spol s r.o.</t>
  </si>
  <si>
    <t>CZ48592722</t>
  </si>
  <si>
    <t>True</t>
  </si>
  <si>
    <t>Zpracovatel:</t>
  </si>
  <si>
    <t>05733171</t>
  </si>
  <si>
    <t>TMI Building s.r.o.</t>
  </si>
  <si>
    <t>CZ05733171</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</si>
  <si>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</si>
  <si>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</si>
  <si>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</si>
  <si>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</si>
  <si>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</si>
  <si>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</si>
  <si>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</si>
  <si>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</si>
  <si>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</si>
  <si>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</si>
  <si>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</si>
  <si>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</si>
  <si>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</si>
  <si>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</si>
  <si>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</si>
  <si>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</si>
  <si>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</si>
  <si>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</si>
  <si>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</si>
  <si>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</si>
  <si>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</si>
  <si>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</si>
  <si>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</si>
  <si>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</si>
  <si>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</si>
  <si>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</si>
  <si>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</si>
  <si>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</si>
  <si>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</si>
  <si>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</si>
  <si>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</si>
  <si>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</si>
  <si>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</si>
  <si>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</si>
  <si>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</si>
  <si>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</si>
  <si>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</si>
  <si>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</si>
  <si>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</si>
  <si>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</si>
  <si>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</si>
  <si>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</si>
  <si>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</si>
  <si>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</si>
  <si>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</si>
  <si>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</si>
  <si>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SO 101</t>
  </si>
  <si>
    <t>Komunikace</t>
  </si>
  <si>
    <t>STA</t>
  </si>
  <si>
    <t>{9d3ef635-e3d1-48e2-a277-61c529736841}</t>
  </si>
  <si>
    <t>2</t>
  </si>
  <si>
    <t>SO 301</t>
  </si>
  <si>
    <t>Rekonstrukce přípojek UV</t>
  </si>
  <si>
    <t>{a7036bd0-9ef9-4f38-80a3-a57b84ff1710}</t>
  </si>
  <si>
    <t>VRN</t>
  </si>
  <si>
    <t>Vedlejší rozpočtové náklady</t>
  </si>
  <si>
    <t>{3865148c-cdd0-471b-a2cf-3ecee304052f}</t>
  </si>
  <si>
    <t>ON</t>
  </si>
  <si>
    <t>Ostatní náklady</t>
  </si>
  <si>
    <t>{cfcfb697-9a25-40db-9846-ceedcd2aed3f}</t>
  </si>
  <si>
    <t>ABO_2_15</t>
  </si>
  <si>
    <t>Obrubník ABO 2-15</t>
  </si>
  <si>
    <t>m</t>
  </si>
  <si>
    <t>272</t>
  </si>
  <si>
    <t>ABO_4_5</t>
  </si>
  <si>
    <t>Obrubník ABO 4-5</t>
  </si>
  <si>
    <t>14</t>
  </si>
  <si>
    <t>KRYCÍ LIST SOUPISU PRACÍ</t>
  </si>
  <si>
    <t>ABO_4_8</t>
  </si>
  <si>
    <t>ABO 4-8</t>
  </si>
  <si>
    <t>Bourání_beton_100</t>
  </si>
  <si>
    <t>Bourání betonového krytu tl. 100mm</t>
  </si>
  <si>
    <t>m2</t>
  </si>
  <si>
    <t>153</t>
  </si>
  <si>
    <t>Bourání_beton_120</t>
  </si>
  <si>
    <t>Bourání betonového krytu tl. 120mm</t>
  </si>
  <si>
    <t>1827</t>
  </si>
  <si>
    <t>Bourání_beton_60</t>
  </si>
  <si>
    <t>Bourání betonového krytu tl. 60mm</t>
  </si>
  <si>
    <t>Objekt:</t>
  </si>
  <si>
    <t>Bourání_beton_80</t>
  </si>
  <si>
    <t>Bourání betonového krytu tl. 80mm</t>
  </si>
  <si>
    <t>SO 101 - Komunikace</t>
  </si>
  <si>
    <t>Bourání_živice_120</t>
  </si>
  <si>
    <t>Bourání živičného krytu tl. 120mm</t>
  </si>
  <si>
    <t>120</t>
  </si>
  <si>
    <t>Bourání_živice_50</t>
  </si>
  <si>
    <t>Bourání živičného krytu tl. 50mm</t>
  </si>
  <si>
    <t>2783</t>
  </si>
  <si>
    <t>Drenáž</t>
  </si>
  <si>
    <t>m3</t>
  </si>
  <si>
    <t>83,2</t>
  </si>
  <si>
    <t>Hloubení_rýh_UV</t>
  </si>
  <si>
    <t>Hloubení rýh pro výkop UV</t>
  </si>
  <si>
    <t>81,78</t>
  </si>
  <si>
    <t>Koef_nakypření</t>
  </si>
  <si>
    <t>Koeficient nakypření</t>
  </si>
  <si>
    <t>1,23</t>
  </si>
  <si>
    <t>Obruba_kostky</t>
  </si>
  <si>
    <t>Obruba z kostek</t>
  </si>
  <si>
    <t>23</t>
  </si>
  <si>
    <t>Obruba_stojatá</t>
  </si>
  <si>
    <t>Obruba stojatá</t>
  </si>
  <si>
    <t>118</t>
  </si>
  <si>
    <t>Obruba_záhonová</t>
  </si>
  <si>
    <t>Obruba záhonová</t>
  </si>
  <si>
    <t>OP3</t>
  </si>
  <si>
    <t>Kamenná obruba OP3</t>
  </si>
  <si>
    <t>Ornice_plocha</t>
  </si>
  <si>
    <t>Ornice plocha</t>
  </si>
  <si>
    <t>65,5</t>
  </si>
  <si>
    <t>Rozebrání_dlažba</t>
  </si>
  <si>
    <t>Rozebrání dlažba</t>
  </si>
  <si>
    <t>32,5</t>
  </si>
  <si>
    <t>Řezání_beton_100</t>
  </si>
  <si>
    <t>Řezání stávajícího betonového krytu do tl. 50mm</t>
  </si>
  <si>
    <t>224</t>
  </si>
  <si>
    <t>Řezání_živice_100</t>
  </si>
  <si>
    <t>Řezání stávajícího živičného krytu do tl. 100mm</t>
  </si>
  <si>
    <t>Řezání_živice_50</t>
  </si>
  <si>
    <t>Řezání stávajícího živičného krytu do tl. 50mm</t>
  </si>
  <si>
    <t>98</t>
  </si>
  <si>
    <t>Skládka_4</t>
  </si>
  <si>
    <t>Skládka zemina třída těžitelnosti II - skupina č.4</t>
  </si>
  <si>
    <t>202,925</t>
  </si>
  <si>
    <t>Suť_beton</t>
  </si>
  <si>
    <t>Suť beton</t>
  </si>
  <si>
    <t>t</t>
  </si>
  <si>
    <t>1127,706</t>
  </si>
  <si>
    <t>Suť_celkem</t>
  </si>
  <si>
    <t>Suť celkem</t>
  </si>
  <si>
    <t>3874,291</t>
  </si>
  <si>
    <t>Suť_kamenivo</t>
  </si>
  <si>
    <t>Suť kamenivo</t>
  </si>
  <si>
    <t>1181,79</t>
  </si>
  <si>
    <t>Suť_kusová</t>
  </si>
  <si>
    <t>Suť kusová</t>
  </si>
  <si>
    <t>47,945</t>
  </si>
  <si>
    <t>Zásyp</t>
  </si>
  <si>
    <t xml:space="preserve">Zásyp </t>
  </si>
  <si>
    <t>3</t>
  </si>
  <si>
    <t>Zeleň_obruba</t>
  </si>
  <si>
    <t>Zeleň v okolí obrub</t>
  </si>
  <si>
    <t>12,5</t>
  </si>
  <si>
    <t>Odstranění_živ_100</t>
  </si>
  <si>
    <t>odstranění živice tl. 100mm</t>
  </si>
  <si>
    <t>4643</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</si>
  <si>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</si>
  <si>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</si>
  <si>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</si>
  <si>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</si>
  <si>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</si>
  <si>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</si>
  <si>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</si>
  <si>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</si>
  <si>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</si>
  <si>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</si>
  <si>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</si>
  <si>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</si>
  <si>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</si>
  <si>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</si>
  <si>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PSV - Práce a dodávky PSV</t>
  </si>
  <si>
    <t xml:space="preserve">    767 - Konstrukce zámečnické</t>
  </si>
  <si>
    <t xml:space="preserve">    783 - Dokončovací práce - nátěry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</si>
  <si>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</si>
  <si>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</si>
  <si>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</si>
  <si>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</si>
  <si>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</si>
  <si>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</si>
  <si>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</si>
  <si>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</si>
  <si>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</si>
  <si>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</si>
  <si>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</si>
  <si>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</si>
  <si>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</si>
  <si>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</si>
  <si>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</si>
  <si>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</si>
  <si>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</si>
  <si>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</si>
  <si>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113106123</t>
  </si>
  <si>
    <t>Rozebrání dlažeb komunikací pro pěší s přemístěním hmot na skládku na vzdálenost do 3 m nebo s naložením na dopravní prostředek s ložem z kameniva nebo živice a s jakoukoliv výplní spár ručně ze zámkové dlažby</t>
  </si>
  <si>
    <t>CS ÚRS 2020 01</t>
  </si>
  <si>
    <t>4</t>
  </si>
  <si>
    <t>-1711985507</t>
  </si>
  <si>
    <t>PP</t>
  </si>
  <si>
    <t>PSC</t>
  </si>
  <si>
    <t xml:space="preserve">Poznámka k souboru cen:_x000D_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</si>
  <si>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</si>
  <si>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"2. úsek - oprava chodníku z CBDK podél vyrovnávané obruby ABO 2-15" 65,00*0,500</t>
  </si>
  <si>
    <t>Součet</t>
  </si>
  <si>
    <t>113107130</t>
  </si>
  <si>
    <t>Odstranění podkladů nebo krytů ručně s přemístěním hmot na skládku na vzdálenost do 3 m nebo s naložením na dopravní prostředek z betonu prostého, o tl. vrstvy do 100 mm</t>
  </si>
  <si>
    <t>842303952</t>
  </si>
  <si>
    <t>Odstranění stávajícího krytu betonového komunikace tl. 60mm</t>
  </si>
  <si>
    <t>"Odstranění betonového krytu tl. 60mm - předpoklad 20%" Bourání_beton_60*0,20</t>
  </si>
  <si>
    <t>Odstranění stávajícího krytu betonového komunikace tl. 80mm</t>
  </si>
  <si>
    <t>"Odstranění betonového krytu tl. 80mm - předpoklad 20%" Bourání_beton_80*0,20</t>
  </si>
  <si>
    <t>Odstranění stávajícího krytu betonového komunikace tl. 40-160mm</t>
  </si>
  <si>
    <t>"Odstranění betonového krytu tl. 40-160mm - předpoklad 20%" Bourání_beton_100*0,20</t>
  </si>
  <si>
    <t>Vybourání okraje chodníku podél obruby</t>
  </si>
  <si>
    <t>"1. úsek vozovka" 70,00*0,400</t>
  </si>
  <si>
    <t>Vybourání okraje chodníku podél obruby ve jezdech</t>
  </si>
  <si>
    <t>"1. úsek" 23,00*0,4000</t>
  </si>
  <si>
    <t>113107131</t>
  </si>
  <si>
    <t>Odstranění podkladů nebo krytů ručně s přemístěním hmot na skládku na vzdálenost do 3 m nebo s naložením na dopravní prostředek z betonu prostého, o tl. vrstvy přes 100 do 150 mm</t>
  </si>
  <si>
    <t>1095931226</t>
  </si>
  <si>
    <t>Odstranění stávajícího krytu betonového komunikace tl. 70-170mm</t>
  </si>
  <si>
    <t>"Odstranění betonového krytu tl. 70-170mm - předpoklad 20%" Bourání_beton_120*0,20</t>
  </si>
  <si>
    <t>113107132</t>
  </si>
  <si>
    <t>Odstranění podkladů nebo krytů ručně s přemístěním hmot na skládku na vzdálenost do 3 m nebo s naložením na dopravní prostředek z betonu prostého, o tl. vrstvy přes 150 do 300 mm</t>
  </si>
  <si>
    <t>801249331</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</si>
  <si>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</si>
  <si>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Vybourání konstrukčních vrstev chodníku v celkové tl. 200mm</t>
  </si>
  <si>
    <t>"1. úsek zastávky BUS" 40,000</t>
  </si>
  <si>
    <t>Vybourání podkladního betonu tl. 200mm</t>
  </si>
  <si>
    <t>"2. úsek okolí UV 36" 7,00</t>
  </si>
  <si>
    <t>5</t>
  </si>
  <si>
    <t>113107141</t>
  </si>
  <si>
    <t>Odstranění podkladů nebo krytů ručně s přemístěním hmot na skládku na vzdálenost do 3 m nebo s naložením na dopravní prostředek živičných, o tl. vrstvy do 50 mm</t>
  </si>
  <si>
    <t>-217040307</t>
  </si>
  <si>
    <t>Odstranění stávajícího krytu živičného komunikace tl. 50mm</t>
  </si>
  <si>
    <t>"Odstranění živičného krytu tl. 50mm - předpoklad 20%" Bourání_živice_50*0,20</t>
  </si>
  <si>
    <t>Odstranění povrchu chodníku z litého asfaltu tl. 40mm</t>
  </si>
  <si>
    <t>"1.úsek zastávka BUS" 40,00</t>
  </si>
  <si>
    <t>"1. úsek - za obrubou" (70,00+23,00)*0,40</t>
  </si>
  <si>
    <t>6</t>
  </si>
  <si>
    <t>113107142</t>
  </si>
  <si>
    <t>Odstranění podkladů nebo krytů ručně s přemístěním hmot na skládku na vzdálenost do 3 m nebo s naložením na dopravní prostředek živičných, o tl. vrstvy přes 50 do 100 mm</t>
  </si>
  <si>
    <t>-1935303257</t>
  </si>
  <si>
    <t>Odstranění stávajícího krytu živičného komunikace tl. 100</t>
  </si>
  <si>
    <t>"Odstranění živičného krytu tl. 100mm - předpoklad 20%" Odstranění_živ_100*0,20</t>
  </si>
  <si>
    <t>Vybourání stávajících asfaltových konstrukčních vrstev v okolí uliční vpusti tl. 100mm</t>
  </si>
  <si>
    <t>"2. úsek vozovka" 12,000</t>
  </si>
  <si>
    <t>7</t>
  </si>
  <si>
    <t>113107143</t>
  </si>
  <si>
    <t>Odstranění podkladů nebo krytů ručně s přemístěním hmot na skládku na vzdálenost do 3 m nebo s naložením na dopravní prostředek živičných, o tl. vrstvy přes 100 do 150 mm</t>
  </si>
  <si>
    <t>252324139</t>
  </si>
  <si>
    <t>Odstranění stávajícího krytu živičného komunikace tl. 120mm</t>
  </si>
  <si>
    <t>"Odstranění živičného krytu tl. 120mm - předpoklad 20%" Bourání_živice_120*0,20</t>
  </si>
  <si>
    <t>8</t>
  </si>
  <si>
    <t>113107144</t>
  </si>
  <si>
    <t>Odstranění podkladů nebo krytů ručně s přemístěním hmot na skládku na vzdálenost do 3 m nebo s naložením na dopravní prostředek živičných, o tl. vrstvy přes 150 do 200 mm</t>
  </si>
  <si>
    <t>-1066249405</t>
  </si>
  <si>
    <t>Vybourání povrchu vozovky z asfaltu tl. 190mm</t>
  </si>
  <si>
    <t>"2. úsek v okolí UV 36" 7,000</t>
  </si>
  <si>
    <t>9</t>
  </si>
  <si>
    <t>113107221</t>
  </si>
  <si>
    <t>Odstranění podkladů nebo krytů strojně plochy jednotlivě přes 200 m2 s přemístěním hmot na skládku na vzdálenost do 20 m nebo s naložením na dopravní prostředek z kameniva hrubého drceného, o tl. vrstvy do 100 mm</t>
  </si>
  <si>
    <t>-1098231169</t>
  </si>
  <si>
    <t>Odstranění stávajících nestmelených vrstev (štěrk) komunikace tl. 40mm</t>
  </si>
  <si>
    <t>"1. úsek vozovka" 1827</t>
  </si>
  <si>
    <t>Bourání_kamenivo</t>
  </si>
  <si>
    <t>10</t>
  </si>
  <si>
    <t>113107223</t>
  </si>
  <si>
    <t>Odstranění podkladů nebo krytů strojně plochy jednotlivě přes 200 m2 s přemístěním hmot na skládku na vzdálenost do 20 m nebo s naložením na dopravní prostředek z kameniva hrubého drceného, o tl. vrstvy přes 200 do 300 mm</t>
  </si>
  <si>
    <t>961394199</t>
  </si>
  <si>
    <t>Vybourání stávajících nestmelených konstrukčních vrstev (štěrk) tl. 300mm</t>
  </si>
  <si>
    <t>"1. úsek vozovka" 1827,000</t>
  </si>
  <si>
    <t>"1. úsek BUS" 153,000</t>
  </si>
  <si>
    <t>11</t>
  </si>
  <si>
    <t>113107242</t>
  </si>
  <si>
    <t>Odstranění podkladů nebo krytů strojně plochy jednotlivě přes 200 m2 s přemístěním hmot na skládku na vzdálenost do 20 m nebo s naložením na dopravní prostředek živičných, o tl. vrstvy přes 50 do 100 mm</t>
  </si>
  <si>
    <t>-2128473298</t>
  </si>
  <si>
    <t>Odstranění stávajícího krytu živičného komunikace tl. 100mm</t>
  </si>
  <si>
    <t>"1.úsek vozovka" 1827,000</t>
  </si>
  <si>
    <t>"BUS" 153,000</t>
  </si>
  <si>
    <t>"2.úsek vozovka" 2663,000</t>
  </si>
  <si>
    <t>"Strojní odstranění živičného krytu tl. 100mm - předpoklad 80%" Odstranění_živ_100*0,80</t>
  </si>
  <si>
    <t>12</t>
  </si>
  <si>
    <t>113154265</t>
  </si>
  <si>
    <t>Frézování živičného podkladu nebo krytu  s naložením na dopravní prostředek plochy přes 500 do 1 000 m2 s překážkami v trase pruhu šířky přes 1 m do 2 m, tloušťky vrstvy 200 mm</t>
  </si>
  <si>
    <t>1497812093</t>
  </si>
  <si>
    <t>"2. úsek BUS" 60,000+60,000</t>
  </si>
  <si>
    <t>"Odstranění stávajícího krytu živičného komunikace tl. 120mm - předpoklad 80%" Bourání_živice_120*0,80</t>
  </si>
  <si>
    <t>13</t>
  </si>
  <si>
    <t>113154363</t>
  </si>
  <si>
    <t>Frézování živičného podkladu nebo krytu  s naložením na dopravní prostředek plochy přes 1 000 do 10 000 m2 s překážkami v trase pruhu šířky přes 1 m do 2 m, tloušťky vrstvy 50 mm</t>
  </si>
  <si>
    <t>-1623858654</t>
  </si>
  <si>
    <t xml:space="preserve">Poznámka k souboru cen:_x000D_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</si>
  <si>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"2. úsek vozovka - předpoklad vysprávky v ploše 100%" 2663,000+120,000</t>
  </si>
  <si>
    <t>"Frézování živičného krytu tl. 50mm - předpoklad 80%" Bourání_živice_50*0,80</t>
  </si>
  <si>
    <t>113155364</t>
  </si>
  <si>
    <t>Frézování betonového podkladu nebo krytu  s naložením na dopravní prostředek plochy přes 1 000 do 10 000 m2 s překážkami v trase pruhu šířky přes 1 m do 2 m, tloušťky vrstvy 100 mm</t>
  </si>
  <si>
    <t>-814902868</t>
  </si>
  <si>
    <t>Odstranění stávajícího krytu živičného komunikace tl. 60mm</t>
  </si>
  <si>
    <t>"1.úsek vozovka" 1827,00</t>
  </si>
  <si>
    <t>Odstranění stávajícího krytu živičného komunikace tl. 80mm</t>
  </si>
  <si>
    <t>"1.úsek BUS" 69,00+84,00</t>
  </si>
  <si>
    <t>Odstranění stávajícího krytu živičného komunikace tl. 40-160mm</t>
  </si>
  <si>
    <t>"Frézování betonového krytu tl. 60mm - předpoklad 80%" (Bourání_beton_60+Bourání_beton_80+Bourání_beton_100)*0,80</t>
  </si>
  <si>
    <t>113155365R</t>
  </si>
  <si>
    <t>-938281895</t>
  </si>
  <si>
    <t>Odstranění stávajícího krytu živičného komunikace tl. 70-170mm</t>
  </si>
  <si>
    <t>"Frézování betonového krytu tl. 70-170mm - předpoklad 80%" Bourání_beton_120*0,80</t>
  </si>
  <si>
    <t>16</t>
  </si>
  <si>
    <t>113202111</t>
  </si>
  <si>
    <t>Vytrhání obrub  s vybouráním lože, s přemístěním hmot na skládku na vzdálenost do 3 m nebo s naložením na dopravní prostředek z krajníků nebo obrubníků stojatých</t>
  </si>
  <si>
    <t>1012228659</t>
  </si>
  <si>
    <t xml:space="preserve">Poznámka k souboru cen:_x000D_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</si>
  <si>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Odstranění stávající obruby betonové (0,15x0,25)</t>
  </si>
  <si>
    <t>"1. úsek vozovka" 68,000+29,000+21,000</t>
  </si>
  <si>
    <t>"Odstranění stávající obruby betonové (0,15*0,25) pro její vyrovnání" 65,00+25,00</t>
  </si>
  <si>
    <t>17</t>
  </si>
  <si>
    <t>113203111</t>
  </si>
  <si>
    <t>Vytrhání obrub  s vybouráním lože, s přemístěním hmot na skládku na vzdálenost do 3 m nebo s naložením na dopravní prostředek z dlažebních kostek</t>
  </si>
  <si>
    <t>-1966753096</t>
  </si>
  <si>
    <t>Odstranění stávající obruby z 1 řádku dlažby velké 16</t>
  </si>
  <si>
    <t>"1. úsek vjezdy" 23,000</t>
  </si>
  <si>
    <t>18</t>
  </si>
  <si>
    <t>113204111</t>
  </si>
  <si>
    <t>Vytrhání obrub  s vybouráním lože, s přemístěním hmot na skládku na vzdálenost do 3 m nebo s naložením na dopravní prostředek záhonových</t>
  </si>
  <si>
    <t>-615957185</t>
  </si>
  <si>
    <t>Odstranění stávající obruby záhonové (0,05*0,25)</t>
  </si>
  <si>
    <t>"1. úsek vozovka" 13,00+1,00</t>
  </si>
  <si>
    <t>19</t>
  </si>
  <si>
    <t>121112003</t>
  </si>
  <si>
    <t>Sejmutí ornice ručně při souvislé ploše, tl. vrstvy do 200 mm</t>
  </si>
  <si>
    <t>1917427492</t>
  </si>
  <si>
    <t xml:space="preserve">Poznámka k souboru cen:_x000D_
1. V ceně jsou započteny i náklady na naložení sejmuté ornice na dopravní prostředek nebo odhození do 3 m. 2. Ceny lze použít i pro sejmutí podorničí. 3. V ceně není započteno vodorovné přemístění sejmuté ornice. </t>
  </si>
  <si>
    <t>"2. úsek - ornice v okolí vyrovnávaných obrub ABO 2-15" 25,00*0,500</t>
  </si>
  <si>
    <t>20</t>
  </si>
  <si>
    <t>132312112</t>
  </si>
  <si>
    <t>Hloubení rýh šířky do 800 mm ručně zapažených i nezapažených, s urovnáním dna do předepsaného profilu a spádu v hornině třídy těžitelnosti II skupiny 4 nesoudržných</t>
  </si>
  <si>
    <t>746971175</t>
  </si>
  <si>
    <t>Výkop pro konstrukci uliční vpusti pod konstrukčními vrstvami v tl. 1000m</t>
  </si>
  <si>
    <t>"1. úsek vozovka" 1*1,0*1,0*1,20</t>
  </si>
  <si>
    <t>"2. úsek vozovka" 12*1,0*1,0*1,20</t>
  </si>
  <si>
    <t>Výkop pro konstrukci uliční vpusti pod konstrukčními vrstvami v tl. 500m</t>
  </si>
  <si>
    <t>"1. úsek vozovka" 0,000</t>
  </si>
  <si>
    <t>Výkop rýhy podél vozovky pro usazení obruby ABO 2-15</t>
  </si>
  <si>
    <t>"1. úsek vozovka" 48,000*0,50*0,30</t>
  </si>
  <si>
    <t>"2. úsek vozovka" (16,000+6,000)*0,50*0,30</t>
  </si>
  <si>
    <t>Výkop rýhy v zeleni za rušenou obrubou pro usazení obruby ABO 2-15</t>
  </si>
  <si>
    <t>"1. úsek zeleň" 21,000*0,20*0,40</t>
  </si>
  <si>
    <t>Výkop pro konstrukci kanalizační šachty pod konstrukčními vrstvami v tl. 1000mm</t>
  </si>
  <si>
    <t>"1. úsek" 27*2,0</t>
  </si>
  <si>
    <t>132353253</t>
  </si>
  <si>
    <t>Hloubení nezapažených rýh šířky přes 800 do 2 000 mm strojně s urovnáním dna do předepsaného profilu a spádu v omezeném prostoru v hornině třídy těžitelnosti II skupiny 4 přes 50 do 100 m3</t>
  </si>
  <si>
    <t>-1496553041</t>
  </si>
  <si>
    <t xml:space="preserve">Poznámka k souboru cen:_x000D_
1. V cenách jsou započteny i náklady na případné nutné přemístění výkopku ve výkopišti na vzdálenost do 3 m a na přehození výkopku na přilehlém terénu na vzdálenost do 3 m od osy rýhy nebo naložení na dopravní prostředek. </t>
  </si>
  <si>
    <t>Drenáž v úseku 0,500-0,760 v celkové délce 2x260m</t>
  </si>
  <si>
    <t>260*2,0*0,40*0,40</t>
  </si>
  <si>
    <t>22</t>
  </si>
  <si>
    <t>162751137</t>
  </si>
  <si>
    <t>Vodorovné přemístění výkopku nebo sypaniny po suchu na obvyklém dopravním prostředku, bez naložení výkopku, avšak se složením bez rozhrnutí z horniny třídy těžitelnosti II na vzdálenost skupiny 4 a 5 na vzdálenost přes 9 000 do 10 000 m</t>
  </si>
  <si>
    <t>-1736585015</t>
  </si>
  <si>
    <t>"Koeficient nakypření" 1,230</t>
  </si>
  <si>
    <t>Hloubení_rýh_UV*Koef_nakypření</t>
  </si>
  <si>
    <t>Drenáž*Koef_nakypření</t>
  </si>
  <si>
    <t>162751139</t>
  </si>
  <si>
    <t>Vodorovné přemístění výkopku nebo sypaniny po suchu na obvyklém dopravním prostředku, bez naložení výkopku, avšak se složením bez rozhrnutí z horniny třídy těžitelnosti II na vzdálenost skupiny 4 a 5 na vzdálenost Příplatek k ceně za každých dalších i zap</t>
  </si>
  <si>
    <t>-996111678</t>
  </si>
  <si>
    <t>Vodorovné přemístění výkopku nebo sypaniny po suchu na obvyklém dopravním prostředku, bez naložení výkopku, avšak se složením bez rozhrnutí z horniny třídy těžitelnosti II na vzdálenost skupiny 4 a 5 na vzdálenost Příplatek k ceně za každých dalších i započatých 1 000 m</t>
  </si>
  <si>
    <t>"Skládka ve vzdálenosti 15km" Skládka_4*5</t>
  </si>
  <si>
    <t>24</t>
  </si>
  <si>
    <t>171151111</t>
  </si>
  <si>
    <t>Uložení sypanin do násypů s rozprostřením sypaniny ve vrstvách a s hrubým urovnáním zhutněných z hornin nesoudržných sypkých</t>
  </si>
  <si>
    <t>791995698</t>
  </si>
  <si>
    <t>25</t>
  </si>
  <si>
    <t>171201231</t>
  </si>
  <si>
    <t>Poplatek za uložení stavebního odpadu na recyklační skládce (skládkovné) zeminy a kamení zatříděného do Katalogu odpadů pod kódem 17 05 04</t>
  </si>
  <si>
    <t>-906644715</t>
  </si>
  <si>
    <t>Skládka_4*1,85</t>
  </si>
  <si>
    <t>26</t>
  </si>
  <si>
    <t>174111101</t>
  </si>
  <si>
    <t>Zásyp sypaninou z jakékoliv horniny ručně s uložením výkopku ve vrstvách se zhutněním jam, šachet, rýh nebo kolem objektů v těchto vykopávkách</t>
  </si>
  <si>
    <t>-1130023017</t>
  </si>
  <si>
    <t xml:space="preserve">Poznámka k souboru cen:_x000D_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t>
  </si>
  <si>
    <t>Zásyp nenamrzavou zeminou</t>
  </si>
  <si>
    <t>"1. úsek v okolí UV 36" 10*0,30</t>
  </si>
  <si>
    <t>27</t>
  </si>
  <si>
    <t>M</t>
  </si>
  <si>
    <t>58344197</t>
  </si>
  <si>
    <t>štěrkodrť frakce 0/63</t>
  </si>
  <si>
    <t>-1494761384</t>
  </si>
  <si>
    <t>Zásyp*2,010</t>
  </si>
  <si>
    <t>28</t>
  </si>
  <si>
    <t>181311103</t>
  </si>
  <si>
    <t>Rozprostření a urovnání ornice v rovině nebo ve svahu sklonu do 1:5 ručně při souvislé ploše, tl. vrstvy do 200 mm</t>
  </si>
  <si>
    <t>-351787279</t>
  </si>
  <si>
    <t xml:space="preserve">Poznámka k souboru cen:_x000D_
1. V ceně jsou započteny i náklady na případné nutné přemístění hromad nebo dočasných skládek na místo spotřeby ze vzdálenosti do 3 m. 2. V ceně nejsou započteny náklady na získání ornice. </t>
  </si>
  <si>
    <t>Ornice tl. 100mm</t>
  </si>
  <si>
    <t>"1. úsek" 11,00+24,00</t>
  </si>
  <si>
    <t>"2. úsek" 8,00+10,00</t>
  </si>
  <si>
    <t>"2. úsek" Zeleň_obruba</t>
  </si>
  <si>
    <t>29</t>
  </si>
  <si>
    <t>10364101</t>
  </si>
  <si>
    <t>zemina pro terénní úpravy -  ornice</t>
  </si>
  <si>
    <t>453233147</t>
  </si>
  <si>
    <t>Ornice_plocha*0,100*1,85</t>
  </si>
  <si>
    <t>30</t>
  </si>
  <si>
    <t>181411131</t>
  </si>
  <si>
    <t>Založení trávníku na půdě předem připravené plochy do 1000 m2 výsevem včetně utažení parkového v rovině nebo na svahu do 1:5</t>
  </si>
  <si>
    <t>-1421398338</t>
  </si>
  <si>
    <t xml:space="preserve">Poznámka k souboru cen:_x000D_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</si>
  <si>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31</t>
  </si>
  <si>
    <t>00572410</t>
  </si>
  <si>
    <t>osivo směs travní parková</t>
  </si>
  <si>
    <t>kg</t>
  </si>
  <si>
    <t>1495680704</t>
  </si>
  <si>
    <t>Ornice_plocha*0,015</t>
  </si>
  <si>
    <t>32</t>
  </si>
  <si>
    <t>181951111</t>
  </si>
  <si>
    <t>Úprava pláně vyrovnáním výškových rozdílů strojně v hornině třídy těžitelnosti I, skupiny 1 až 3 bez zhutnění</t>
  </si>
  <si>
    <t>-58278625</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</si>
  <si>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</si>
  <si>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33</t>
  </si>
  <si>
    <t>181951114</t>
  </si>
  <si>
    <t>Úprava pláně vyrovnáním výškových rozdílů strojně v hornině třídy těžitelnosti II, skupiny 4 a 5 se zhutněním</t>
  </si>
  <si>
    <t>1451387608</t>
  </si>
  <si>
    <t>Úprava pláně</t>
  </si>
  <si>
    <t>Zakládání</t>
  </si>
  <si>
    <t>34</t>
  </si>
  <si>
    <t>211531111</t>
  </si>
  <si>
    <t>Výplň kamenivem do rýh odvodňovacích žeber nebo trativodů  bez zhutnění, s úpravou povrchu výplně kamenivem hrubým drceným frakce 16 až 63 mm</t>
  </si>
  <si>
    <t>1506867349</t>
  </si>
  <si>
    <t xml:space="preserve">Poznámka k souboru cen:_x000D_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</si>
  <si>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Drenáž-3,14*0,08*0,080*2*260</t>
  </si>
  <si>
    <t>35</t>
  </si>
  <si>
    <t>211971110</t>
  </si>
  <si>
    <t>Zřízení opláštění výplně z geotextilie odvodňovacích žeber nebo trativodů  v rýze nebo zářezu se stěnami šikmými o sklonu do 1:2</t>
  </si>
  <si>
    <t>1813469786</t>
  </si>
  <si>
    <t xml:space="preserve">Poznámka k souboru cen:_x000D_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</si>
  <si>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520*0,40*4</t>
  </si>
  <si>
    <t>36</t>
  </si>
  <si>
    <t>69311070</t>
  </si>
  <si>
    <t>geotextilie netkaná separační, ochranná, filtrační, drenážní PP 400g/m2</t>
  </si>
  <si>
    <t>2051723280</t>
  </si>
  <si>
    <t>832*1,15 "Přepočtené koeficientem množství</t>
  </si>
  <si>
    <t>37</t>
  </si>
  <si>
    <t>212751106</t>
  </si>
  <si>
    <t>Trativody z drenážních a melioračních trubek pro meliorace, dočasné nebo odlehčovací drenáže se zřízením štěrkového lože pod trubky a s jejich obsypem v otevřeném výkopu trubka flexibilní PVC-U SN 4 celoperforovaná 360° DN 160</t>
  </si>
  <si>
    <t>1182992270</t>
  </si>
  <si>
    <t xml:space="preserve">Poznámka k souboru cen:_x000D_
1. V cenách souboru cen nejsou započteny náklady na: a) montáž a dodávku tvarovek, které se oceňují cenami souboru 877 ..-52.1 Montáž tvarovek na kanalizačním potrubí z trub z plastu, části A03, b) opláštění potrubí geotextílií, které se oceňuje cenami souboru 211 97-11.. Zřízení opláštění výplně z geotextilie odvodňovacích žeber nebo trativodů v rýze nebo zářezu se stěnami katalogu 800-2 Zvláštní zakládání objektů, části A 01. </t>
  </si>
  <si>
    <t>2*260</t>
  </si>
  <si>
    <t>38</t>
  </si>
  <si>
    <t>213141111</t>
  </si>
  <si>
    <t>Zřízení vrstvy z geotextilie  filtrační, separační, odvodňovací, ochranné, výztužné nebo protierozní v rovině nebo ve sklonu do 1:5, šířky do 3 m</t>
  </si>
  <si>
    <t>511212010</t>
  </si>
  <si>
    <t xml:space="preserve">Poznámka k souboru cen:_x000D_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</si>
  <si>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Geotextílie filtrační 400 g/m2</t>
  </si>
  <si>
    <t>"1. úsek na pláni pod ŠD tl. 300mm" 1827,000+153,000</t>
  </si>
  <si>
    <t>39</t>
  </si>
  <si>
    <t>-1125820026</t>
  </si>
  <si>
    <t>1980*1,15 "Přepočtené koeficientem množství</t>
  </si>
  <si>
    <t>Vodorovné konstrukce</t>
  </si>
  <si>
    <t>40</t>
  </si>
  <si>
    <t>452112111</t>
  </si>
  <si>
    <t>Osazení betonových dílců prstenců nebo rámů pod poklopy a mříže, výšky do 100 mm</t>
  </si>
  <si>
    <t>kus</t>
  </si>
  <si>
    <t>-421675180</t>
  </si>
  <si>
    <t xml:space="preserve">Poznámka k souboru cen:_x000D_
1. V cenách nejsou započteny náklady na dodávku betonových výrobků; tyto se oceňují ve specifikaci. </t>
  </si>
  <si>
    <t>Osazení nových betonových prstenců pod znovu osazené prstence kanalizačních šachet</t>
  </si>
  <si>
    <t>27,000*2</t>
  </si>
  <si>
    <t>41</t>
  </si>
  <si>
    <t>59224187</t>
  </si>
  <si>
    <t>prstenec šachtový vyrovnávací betonový 625x120x100mm</t>
  </si>
  <si>
    <t>704554099</t>
  </si>
  <si>
    <t>Komunikace pozemní</t>
  </si>
  <si>
    <t>42</t>
  </si>
  <si>
    <t>564722111</t>
  </si>
  <si>
    <t>Podklad nebo kryt z vibrovaného štěrku VŠ  s rozprostřením, vlhčením a zhutněním, po zhutnění tl. do 80 mm</t>
  </si>
  <si>
    <t>-370280970</t>
  </si>
  <si>
    <t>Lomová výsivka tl. 20mm</t>
  </si>
  <si>
    <t>41,300</t>
  </si>
  <si>
    <t>43</t>
  </si>
  <si>
    <t>564851111</t>
  </si>
  <si>
    <t>Podklad ze štěrkodrti ŠD  s rozprostřením a zhutněním, po zhutnění tl. 150 mm</t>
  </si>
  <si>
    <t>293341738</t>
  </si>
  <si>
    <t>Štěrkodrť ŠDa tl. 150mm</t>
  </si>
  <si>
    <t>44</t>
  </si>
  <si>
    <t>564861111</t>
  </si>
  <si>
    <t>Podklad ze štěrkodrti ŠD  s rozprostřením a zhutněním, po zhutnění tl. 200 mm</t>
  </si>
  <si>
    <t>1968405677</t>
  </si>
  <si>
    <t>Štěrkodrť ŠDa tl. 200mm</t>
  </si>
  <si>
    <t>9,200</t>
  </si>
  <si>
    <t>45</t>
  </si>
  <si>
    <t>564871116</t>
  </si>
  <si>
    <t>Podklad ze štěrkodrti ŠD  s rozprostřením a zhutněním, po zhutnění tl. 300 mm</t>
  </si>
  <si>
    <t>-2042649606</t>
  </si>
  <si>
    <t>Sanace podkladních vrstev štěrkdrť 0/63 tl. 300mm</t>
  </si>
  <si>
    <t>46</t>
  </si>
  <si>
    <t>564931412</t>
  </si>
  <si>
    <t>Podklad nebo podsyp z asfaltového recyklátu  s rozprostřením a zhutněním, po zhutnění tl. 100 mm</t>
  </si>
  <si>
    <t>-1074127103</t>
  </si>
  <si>
    <t>"R-materiál asfaltový tl. 100mm" 27,200</t>
  </si>
  <si>
    <t>47</t>
  </si>
  <si>
    <t>565135111R</t>
  </si>
  <si>
    <t>Asfaltový beton vrstva podkladní ACP 16+ PmB 25/55-65 (obalované kamenivo OKS) tl 50 mm š do 3 m</t>
  </si>
  <si>
    <t>-1064413350</t>
  </si>
  <si>
    <t xml:space="preserve">Poznámka k souboru cen:_x000D_
1. Cenami 565 1.-510 lze oceňovat např. chodníky, úzké cesty a vjezdy v pruhu šířky do 1,5 m jakékoliv délky a jednotlivé plochy velikosti do 10 m2. 2. ČSN EN 13108-1 připouští pro ACP 16 pouze tl. 50 až 80 mm. </t>
  </si>
  <si>
    <t>P</t>
  </si>
  <si>
    <t>Poznámka k položce:_x000D_
Cena v místě obvyklá.</t>
  </si>
  <si>
    <t>Nová asfaltová vozovka - podkladní vrstva ACP 16+ tl. 50mm</t>
  </si>
  <si>
    <t>"1. úsek vozovka" 1827,000+153,000</t>
  </si>
  <si>
    <t>"2. úsek vozovka" 2663,000+120,000</t>
  </si>
  <si>
    <t>48</t>
  </si>
  <si>
    <t>567122113</t>
  </si>
  <si>
    <t>Podklad ze směsi stmelené cementem SC bez dilatačních spár, s rozprostřením a zhutněním SC C 8/10 (KSC I), po zhutnění tl. 140 mm</t>
  </si>
  <si>
    <t>195211602</t>
  </si>
  <si>
    <t xml:space="preserve">Poznámka k souboru cen:_x000D_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</si>
  <si>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Cementová stabilizace SC 8/10 tl. 140mm</t>
  </si>
  <si>
    <t>49</t>
  </si>
  <si>
    <t>567132111</t>
  </si>
  <si>
    <t>Podklad ze směsi stmelené cementem SC bez dilatačních spár, s rozprostřením a zhutněním SC C 8/10 (KSC I), po zhutnění tl. 160 mm</t>
  </si>
  <si>
    <t>-1357255431</t>
  </si>
  <si>
    <t>Cementová stabilizace SC 8/10 tl. 160mm</t>
  </si>
  <si>
    <t>50</t>
  </si>
  <si>
    <t>573111112</t>
  </si>
  <si>
    <t>Postřik živičný infiltrační s posypem z asfaltu množství 1 kg/m2</t>
  </si>
  <si>
    <t>CS ÚRS 2020 02</t>
  </si>
  <si>
    <t>-1660382470</t>
  </si>
  <si>
    <t>Postřik infiltrační PI z asfaltu silničního s posypem kamenivem, v množství 1,00 kg/m2</t>
  </si>
  <si>
    <t>Infiltrační postřik C60 BP5 0,50kg/m2</t>
  </si>
  <si>
    <t>51</t>
  </si>
  <si>
    <t>573211107</t>
  </si>
  <si>
    <t>Postřik spojovací PS bez posypu kamenivem z asfaltu silničního, v množství 0,30 kg/m2</t>
  </si>
  <si>
    <t>-1257077982</t>
  </si>
  <si>
    <t>Spojovací asfaltový postřik C60 BP5 0,30kg/m2</t>
  </si>
  <si>
    <t>"1. úsek vozovka" 1827,000*2</t>
  </si>
  <si>
    <t>"1. úsek BUS" 153,000*2</t>
  </si>
  <si>
    <t>"2. úsek vozovka" 2663,000*2</t>
  </si>
  <si>
    <t>"2. úsek BUS" 120,000*2</t>
  </si>
  <si>
    <t>52</t>
  </si>
  <si>
    <t>573211109</t>
  </si>
  <si>
    <t>Postřik spojovací PS bez posypu kamenivem z asfaltu silničního, v množství 0,50 kg/m2</t>
  </si>
  <si>
    <t>2133044009</t>
  </si>
  <si>
    <t>Spojovací asfaltový postřik C60 BP5 0,50kg/m2</t>
  </si>
  <si>
    <t>"2. úsek vozovka" 2663,000</t>
  </si>
  <si>
    <t>"1. úsek BUS" 120,000</t>
  </si>
  <si>
    <t>53</t>
  </si>
  <si>
    <t>576133211R</t>
  </si>
  <si>
    <t>Asfaltový koberec mastixový SMA 8 NH PmB 25/55-65 tl. 40mm š. do 3m</t>
  </si>
  <si>
    <t>538788904</t>
  </si>
  <si>
    <t>Nová asfaltová vozovka - obrusná vrstva SMA 8+ tl. 40mm</t>
  </si>
  <si>
    <t>54</t>
  </si>
  <si>
    <t>577145112R</t>
  </si>
  <si>
    <t>Asfaltový beton vrstva ložní ACL 16S PmB 25/55-65 tl 60 mm š do 3 m z modifikovaného asfaltu</t>
  </si>
  <si>
    <t>1599902376</t>
  </si>
  <si>
    <t xml:space="preserve">Poznámka k souboru cen:_x000D_
1. Cenami 577 1.-50 lze oceňovat např. chodníky, úzké cesty a vjezdy v pruhu šířky do 1,5 m jakékoliv délky a jednotlivé plochy velikosti do 10 m2. 2. ČSN EN 13108-1 připouští pro ACL 16 pouze tl. 50 až 70 mm. </t>
  </si>
  <si>
    <t>Nová asfaltová vozovka - ložná vrstva ACL 16S tl. 60mm</t>
  </si>
  <si>
    <t>55</t>
  </si>
  <si>
    <t>577155111R</t>
  </si>
  <si>
    <t>Asfaltový beton vrstva obrusná ACO 16+ PmB 25/55-65 tl 60 mm š do 3 m z modifikovaného asfaltu</t>
  </si>
  <si>
    <t>-488248778</t>
  </si>
  <si>
    <t xml:space="preserve">Poznámka k souboru cen:_x000D_
1. Cenami 577 1.-50 lze oceňovat např. chodníky, úzké cesty a vjezdy v pruhu šířky do 1,5 m jakékoliv délky a jednotlivé plochy velikosti do 10 m2. 2. ČSN EN 13108-1 připouští pro ACO 16 pouze tl. 45 až 60 mm. </t>
  </si>
  <si>
    <t>Nová asfaltová vozovka - obrusná vrstva ACO 16+ tl. 60mm se zvýšenou tuhostí</t>
  </si>
  <si>
    <t>"1. úsek zastávka BUS" 153,000</t>
  </si>
  <si>
    <t>"2. úsek zastávka BUS" 120,000</t>
  </si>
  <si>
    <t>56</t>
  </si>
  <si>
    <t>577156111R</t>
  </si>
  <si>
    <t xml:space="preserve">Asfaltový beton vrstva ložní ACL 22S PmB 25/55-65 tl 60 mm š do 3 m z modifikovaného asfaltu </t>
  </si>
  <si>
    <t>-1841489709</t>
  </si>
  <si>
    <t xml:space="preserve">Poznámka k souboru cen:_x000D_
1. Cenami 577 1.-60 lze oceňovat např. chodníky, úzké cesty a vjezdy v pruhu šířky do 1,5 m jakékoliv délky a jednotlivé plochy velikosti do 10 m2. 2. ČSN EN 13108-1 připouští pro ACL 22 pouze tl. 60 až 90 mm. </t>
  </si>
  <si>
    <t>Nová asfaltová vozovka - ložná vrstva ACL 22S tl. 60mm se zvýšenou tuhostí</t>
  </si>
  <si>
    <t>57</t>
  </si>
  <si>
    <t>578132113R</t>
  </si>
  <si>
    <t>Litý asfalt MA 8V s rozprostřením  z nemodifikovaného asfaltu v pruhu šířky do 3 m tl. 30 mm</t>
  </si>
  <si>
    <t>974765058</t>
  </si>
  <si>
    <t xml:space="preserve">Poznámka k souboru cen:_x000D_
1. ČSN EN 13108-8 připouští pro MA 8 pouze tl. 25 až 40 mm. 2. V cenách jsou započteny i náklady na napojení pracovních spár. 3. V cenách nejsou započteny náklady na příp. projektem předepsané: a) zdrsňovací posypy, které se oceňují cenami souboru cen 578 90- Zdrsňovací posyp litého asfaltu, b) posypy drobným kamenivem, které se oceňují cenami souboru cen 572 40- Posyp živičného podkladu nebo krytu části C 01 tohoto katalogu. </t>
  </si>
  <si>
    <t>MA 8V tl. 30mm</t>
  </si>
  <si>
    <t>"1. úsek - asfaltový povrch za obrubou" 68,000*0,400</t>
  </si>
  <si>
    <t>58</t>
  </si>
  <si>
    <t>596211111</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</si>
  <si>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t>
  </si>
  <si>
    <t>1759230651</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</si>
  <si>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50 do 100 m2</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</si>
  <si>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</si>
  <si>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CBDK tl. 60mm - cihla šedá</t>
  </si>
  <si>
    <t>"1. úsek zastávka BUS" 40,00-3,600-1,800</t>
  </si>
  <si>
    <t>CBDK tl. 60mm - cihla červená</t>
  </si>
  <si>
    <t>"1. úsek zastávka BUS" 3,600</t>
  </si>
  <si>
    <t>CBDK tl. 60mm - cihla červená hmatová</t>
  </si>
  <si>
    <t>"1. úsek zastávka BUS" 1,800</t>
  </si>
  <si>
    <t>"1. úsek chodník" 1,300</t>
  </si>
  <si>
    <t>"2. úsek - vyrovnání dlažby podél obrub ABO 2-15" Rozebrání_dlažba</t>
  </si>
  <si>
    <t>59</t>
  </si>
  <si>
    <t>59245478R</t>
  </si>
  <si>
    <t>dlažba betonová CBDK tl. 60mm - cihla šedá 200x100x60mm</t>
  </si>
  <si>
    <t>646957502</t>
  </si>
  <si>
    <t>"1. úsek zastávka BUS - prořez 3%" (40,000-3,600-1,800)*1,03</t>
  </si>
  <si>
    <t>60</t>
  </si>
  <si>
    <t>59245479R</t>
  </si>
  <si>
    <t>dlažba betonová CBDK tl. 60mm - cihla červená 200x100x60mm</t>
  </si>
  <si>
    <t>350760650</t>
  </si>
  <si>
    <t>"1. úsek zastávka BUS - prořez 3%" 3,600*1,03</t>
  </si>
  <si>
    <t>61</t>
  </si>
  <si>
    <t>59245480R</t>
  </si>
  <si>
    <t>dlažba betonová CBDK tl. 60mm - cihla červená hmatová 200x100x60mm</t>
  </si>
  <si>
    <t>1006122899</t>
  </si>
  <si>
    <t>"1. úsek zastávka BUS - prořez 3%" 1,80*1,03</t>
  </si>
  <si>
    <t>"1. úsek chodník - prořez 3%" 1,30*1,03</t>
  </si>
  <si>
    <t>62</t>
  </si>
  <si>
    <t>596211114</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</si>
  <si>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Pří</t>
  </si>
  <si>
    <t>2077895656</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</si>
  <si>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Příplatek k cenám za dlažbu z prvků dvou barev</t>
  </si>
  <si>
    <t>63</t>
  </si>
  <si>
    <t>596212210</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</si>
  <si>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do</t>
  </si>
  <si>
    <t>1019087967</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</si>
  <si>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do 50 m2</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</si>
  <si>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</si>
  <si>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CBDK tl. 80mm - cihla červená hmatová</t>
  </si>
  <si>
    <t>"1. úsek vjezdy na pozemky" 23,000*0,40</t>
  </si>
  <si>
    <t>64</t>
  </si>
  <si>
    <t>59248080R</t>
  </si>
  <si>
    <t>dlažba betonová CBDK tl. 80mm - cihla červená hmatová 200x100x80mm</t>
  </si>
  <si>
    <t>41994540</t>
  </si>
  <si>
    <t>"1. úsek vjezdy na pozemky - prořez 3%" 23,00*0,40*1,03</t>
  </si>
  <si>
    <t>65</t>
  </si>
  <si>
    <t>596212214</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</si>
  <si>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t>
  </si>
  <si>
    <t>1921636603</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</si>
  <si>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Příplatek k cenám za dlažbu z prvků dvou barev</t>
  </si>
  <si>
    <t>Trubní vedení</t>
  </si>
  <si>
    <t>66</t>
  </si>
  <si>
    <t>890411811</t>
  </si>
  <si>
    <t>Bourání šachet a jímek ručně velikosti obestavěného prostoru do 1,5 m3 z prefabrikovaných skruží</t>
  </si>
  <si>
    <t>1221271509</t>
  </si>
  <si>
    <t>Vybourání stávající uliční vpusti betonové</t>
  </si>
  <si>
    <t>"1. úsek vozovka" 0,50*0,50*1,30*1,00</t>
  </si>
  <si>
    <t>"2. úsek vozovka" 0,50*0,50*1,30*12,00</t>
  </si>
  <si>
    <t>Vybourání stávajícího mřížového odvodnění</t>
  </si>
  <si>
    <t>Vybourání kónusů a prstence kanalizačních šachet - 27 kusů</t>
  </si>
  <si>
    <t>3,14*0,50*0,50*1,00*27</t>
  </si>
  <si>
    <t>67</t>
  </si>
  <si>
    <t>894411311</t>
  </si>
  <si>
    <t>Osazení betonových nebo železobetonových dílců pro šachty skruží rovných</t>
  </si>
  <si>
    <t>-1328156971</t>
  </si>
  <si>
    <t xml:space="preserve">Poznámka k souboru cen:_x000D_
1. V cenách nejsou započteny náklady na dodání betonových nebo železobetonových dílců a těsnění; dodání těchto se oceňuje ve specifikaci. </t>
  </si>
  <si>
    <t>Osazení konusů stávajících šachet - 27 kusů</t>
  </si>
  <si>
    <t>27,000</t>
  </si>
  <si>
    <t>68</t>
  </si>
  <si>
    <t>59224168</t>
  </si>
  <si>
    <t>skruž betonová přechodová 62,5/100x60x12cm, stupadla poplastovaná kapsová</t>
  </si>
  <si>
    <t>1316674747</t>
  </si>
  <si>
    <t>69</t>
  </si>
  <si>
    <t>59224348</t>
  </si>
  <si>
    <t>těsnění elastomerové pro spojení šachetních dílů DN 1000</t>
  </si>
  <si>
    <t>-1713885336</t>
  </si>
  <si>
    <t>70</t>
  </si>
  <si>
    <t>895941311</t>
  </si>
  <si>
    <t>Zřízení vpusti kanalizační  uliční z betonových dílců typ UVB-50</t>
  </si>
  <si>
    <t>1923897384</t>
  </si>
  <si>
    <t xml:space="preserve">Poznámka k souboru cen:_x000D_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</si>
  <si>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Nové uliční vpusti napojené na stávající přípojky</t>
  </si>
  <si>
    <t>"1. úsek" 1,000</t>
  </si>
  <si>
    <t>"2. úsek" 12,000</t>
  </si>
  <si>
    <t>71</t>
  </si>
  <si>
    <t>59223357R</t>
  </si>
  <si>
    <t>dno betonové TBV-Q 450/380/1d kamenina</t>
  </si>
  <si>
    <t>430397741</t>
  </si>
  <si>
    <t>72</t>
  </si>
  <si>
    <t>59223358R</t>
  </si>
  <si>
    <t>středová skruž betonová TBV-Q 450/295/6a</t>
  </si>
  <si>
    <t>1962420841</t>
  </si>
  <si>
    <t>73</t>
  </si>
  <si>
    <t>59223359.CB</t>
  </si>
  <si>
    <t>horní skruž betonová TBV-Q 450/295/5b</t>
  </si>
  <si>
    <t>-882424416</t>
  </si>
  <si>
    <t>74</t>
  </si>
  <si>
    <t>59223360.CB</t>
  </si>
  <si>
    <t>vyrovnávací prstenec betonový TBV-Q 390/60/10a</t>
  </si>
  <si>
    <t>-337881229</t>
  </si>
  <si>
    <t>75</t>
  </si>
  <si>
    <t>59223361.CB</t>
  </si>
  <si>
    <t>prstenec betonový pro uchycení koše TBV 450-500/170 Praha</t>
  </si>
  <si>
    <t>-1179045116</t>
  </si>
  <si>
    <t>76</t>
  </si>
  <si>
    <t>59223362.CB</t>
  </si>
  <si>
    <t>roznášecí betonová skruž TBV 620/290 Praha</t>
  </si>
  <si>
    <t>-1444868621</t>
  </si>
  <si>
    <t>77</t>
  </si>
  <si>
    <t>59223363.CB</t>
  </si>
  <si>
    <t>kalový koš DIN 4052, tvar A4 výšky 600mm</t>
  </si>
  <si>
    <t>1068278103</t>
  </si>
  <si>
    <t>78</t>
  </si>
  <si>
    <t>59223401R</t>
  </si>
  <si>
    <t>rám zabetonovaný DIN 19583-9 530/406 mm</t>
  </si>
  <si>
    <t>604313524</t>
  </si>
  <si>
    <t>79</t>
  </si>
  <si>
    <t>899103211</t>
  </si>
  <si>
    <t>Demontáž poklopů litinových a ocelových včetně rámů, hmotnosti jednotlivě přes 100 do 150 Kg</t>
  </si>
  <si>
    <t>-66146525</t>
  </si>
  <si>
    <t>"Demontáž stávajících kanalizačních poklopů - kruhové" 27,000</t>
  </si>
  <si>
    <t>80</t>
  </si>
  <si>
    <t>899104112</t>
  </si>
  <si>
    <t>Osazení poklopů litinových a ocelových včetně rámů pro třídu zatížení D400, E600</t>
  </si>
  <si>
    <t>-1955560241</t>
  </si>
  <si>
    <t xml:space="preserve">Poznámka k souboru cen:_x000D_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</si>
  <si>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"Montáž kanalizačních poklopů - kruhová" 27,000</t>
  </si>
  <si>
    <t>81</t>
  </si>
  <si>
    <t>55241406R</t>
  </si>
  <si>
    <t>poklop šachtový s rámem DN600 třída D 400, s odvětráním, logo Praha</t>
  </si>
  <si>
    <t>1378242718</t>
  </si>
  <si>
    <t>82</t>
  </si>
  <si>
    <t>899431111</t>
  </si>
  <si>
    <t>Výšková úprava uličního vstupu nebo vpusti do 200 mm  zvýšením krycího hrnce, šoupěte nebo hydrantu bez úpravy armatur</t>
  </si>
  <si>
    <t>309863316</t>
  </si>
  <si>
    <t xml:space="preserve">Poznámka k souboru cen:_x000D_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</si>
  <si>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Výšková rektifikace povrchových znaků IS (plyn, voda)</t>
  </si>
  <si>
    <t>Ostatní konstrukce a práce, bourání</t>
  </si>
  <si>
    <t>83</t>
  </si>
  <si>
    <t>914111111</t>
  </si>
  <si>
    <t>Montáž svislé dopravní značky základní  velikosti do 1 m2 objímkami na sloupky nebo konzoly</t>
  </si>
  <si>
    <t>191685096</t>
  </si>
  <si>
    <t xml:space="preserve">Poznámka k souboru cen:_x000D_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</si>
  <si>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"A6a" 2,00</t>
  </si>
  <si>
    <t>"IP5" 2,00</t>
  </si>
  <si>
    <t>84</t>
  </si>
  <si>
    <t>40444174R</t>
  </si>
  <si>
    <t>dopravní značka plochy do 1,0m2</t>
  </si>
  <si>
    <t>-1462041869</t>
  </si>
  <si>
    <t>85</t>
  </si>
  <si>
    <t>914511111</t>
  </si>
  <si>
    <t>Montáž sloupku dopravních značek  délky do 3,5 m do betonového základu</t>
  </si>
  <si>
    <t>-127995254</t>
  </si>
  <si>
    <t xml:space="preserve">Poznámka k souboru cen:_x000D_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</si>
  <si>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86</t>
  </si>
  <si>
    <t>40445230</t>
  </si>
  <si>
    <t>sloupek pro dopravní značku Zn D 70mm v 3,5m</t>
  </si>
  <si>
    <t>1055944390</t>
  </si>
  <si>
    <t>87</t>
  </si>
  <si>
    <t>40445241</t>
  </si>
  <si>
    <t>patka pro sloupek Al D 70mm</t>
  </si>
  <si>
    <t>-1226297104</t>
  </si>
  <si>
    <t>88</t>
  </si>
  <si>
    <t>40445257</t>
  </si>
  <si>
    <t>svorka upínací na sloupek D 70mm</t>
  </si>
  <si>
    <t>1261348805</t>
  </si>
  <si>
    <t>89</t>
  </si>
  <si>
    <t>40445254</t>
  </si>
  <si>
    <t>víčko plastové na sloupek D 70mm</t>
  </si>
  <si>
    <t>931067627</t>
  </si>
  <si>
    <t>90</t>
  </si>
  <si>
    <t>40445271</t>
  </si>
  <si>
    <t>fólie retroreflexní na sloupek 100x100mm</t>
  </si>
  <si>
    <t>-245695861</t>
  </si>
  <si>
    <t>91</t>
  </si>
  <si>
    <t>915111111</t>
  </si>
  <si>
    <t>Vodorovné dopravní značení stříkané barvou  dělící čára šířky 125 mm souvislá bílá základní</t>
  </si>
  <si>
    <t>1173926423</t>
  </si>
  <si>
    <t xml:space="preserve">Poznámka k souboru cen:_x000D_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</si>
  <si>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"VDZ V1a - 0,125" 348,000</t>
  </si>
  <si>
    <t>92</t>
  </si>
  <si>
    <t>915111121</t>
  </si>
  <si>
    <t>Vodorovné dopravní značení stříkané barvou  dělící čára šířky 125 mm přerušovaná bílá základní</t>
  </si>
  <si>
    <t>-539930389</t>
  </si>
  <si>
    <t>"VDZ V2b - 3/1,5/0,125" 192,000</t>
  </si>
  <si>
    <t>93</t>
  </si>
  <si>
    <t>915121111</t>
  </si>
  <si>
    <t>Vodorovné dopravní značení stříkané barvou  vodící čára bílá šířky 250 mm souvislá základní</t>
  </si>
  <si>
    <t>-786897936</t>
  </si>
  <si>
    <t>"V4d - 0,25" 127,000</t>
  </si>
  <si>
    <t>94</t>
  </si>
  <si>
    <t>915121121</t>
  </si>
  <si>
    <t>Vodorovné dopravní značení stříkané barvou  vodící čára bílá šířky 250 mm přerušovaná základní</t>
  </si>
  <si>
    <t>1548973868</t>
  </si>
  <si>
    <t>"VDZ V2b - 1,5/1,5/0,25" 111,000</t>
  </si>
  <si>
    <t>"VDZ V10d - 0,50/0,50/0,25" 27,000</t>
  </si>
  <si>
    <t>95</t>
  </si>
  <si>
    <t>915131111</t>
  </si>
  <si>
    <t>Vodorovné dopravní značení stříkané barvou  přechody pro chodce, šipky, symboly bílé základní</t>
  </si>
  <si>
    <t>-1819451941</t>
  </si>
  <si>
    <t>"VDZ V7a" 74,000</t>
  </si>
  <si>
    <t>"VDZ V13a" 96,000</t>
  </si>
  <si>
    <t>"VDZ V14" 4*1,5*1,5</t>
  </si>
  <si>
    <t>"VDZ V20" 24*1,5*1,5</t>
  </si>
  <si>
    <t>96</t>
  </si>
  <si>
    <t>915131115</t>
  </si>
  <si>
    <t>Vodorovné dopravní značení stříkané barvou  přechody pro chodce, šipky, symboly žluté základní</t>
  </si>
  <si>
    <t>-2035103342</t>
  </si>
  <si>
    <t>"VDZ V11a" 222,000</t>
  </si>
  <si>
    <t>97</t>
  </si>
  <si>
    <t>915211112</t>
  </si>
  <si>
    <t>Vodorovné dopravní značení stříkaným plastem  dělící čára šířky 125 mm souvislá bílá retroreflexní</t>
  </si>
  <si>
    <t>-350685613</t>
  </si>
  <si>
    <t xml:space="preserve">Poznámka k souboru cen:_x000D_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</si>
  <si>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915211122</t>
  </si>
  <si>
    <t>Vodorovné dopravní značení stříkaným plastem  dělící čára šířky 125 mm přerušovaná bílá retroreflexní</t>
  </si>
  <si>
    <t>-482012222</t>
  </si>
  <si>
    <t>99</t>
  </si>
  <si>
    <t>915221112</t>
  </si>
  <si>
    <t>Vodorovné dopravní značení stříkaným plastem  vodící čára bílá šířky 250 mm souvislá retroreflexní</t>
  </si>
  <si>
    <t>1847177823</t>
  </si>
  <si>
    <t>100</t>
  </si>
  <si>
    <t>915221122</t>
  </si>
  <si>
    <t>Vodorovné dopravní značení stříkaným plastem  vodící čára bílá šířky 250 mm přerušovaná retroreflexní</t>
  </si>
  <si>
    <t>-2119780374</t>
  </si>
  <si>
    <t>101</t>
  </si>
  <si>
    <t>915231112</t>
  </si>
  <si>
    <t>Vodorovné dopravní značení stříkaným plastem  přechody pro chodce, šipky, symboly nápisy bílé retroreflexní</t>
  </si>
  <si>
    <t>2058994412</t>
  </si>
  <si>
    <t>102</t>
  </si>
  <si>
    <t>915231116</t>
  </si>
  <si>
    <t>Vodorovné dopravní značení stříkaným plastem  přechody pro chodce, šipky, symboly nápisy žluté retroreflexní</t>
  </si>
  <si>
    <t>-1069893243</t>
  </si>
  <si>
    <t>103</t>
  </si>
  <si>
    <t>915611111</t>
  </si>
  <si>
    <t>Předznačení pro vodorovné značení  stříkané barvou nebo prováděné z nátěrových hmot liniové dělicí čáry, vodicí proužky</t>
  </si>
  <si>
    <t>559001998</t>
  </si>
  <si>
    <t xml:space="preserve">Poznámka k souboru cen:_x000D_
1. Množství měrných jednotek se určuje: a) pro cenu -1111 v m délky dělicí čáry nebo vodícího proužku (včetně mezer), b) pro cenu -1112 v m2 natírané nebo stříkané plochy. </t>
  </si>
  <si>
    <t>348,000+192,000+127,000+138,000</t>
  </si>
  <si>
    <t>104</t>
  </si>
  <si>
    <t>915621111</t>
  </si>
  <si>
    <t>Předznačení pro vodorovné značení  stříkané barvou nebo prováděné z nátěrových hmot plošné šipky, symboly, nápisy</t>
  </si>
  <si>
    <t>-1603234545</t>
  </si>
  <si>
    <t>233,000+222,000</t>
  </si>
  <si>
    <t>105</t>
  </si>
  <si>
    <t>916131213</t>
  </si>
  <si>
    <t>Osazení silničního obrubníku betonového se zřízením lože, s vyplněním a zatřením spár cementovou maltou stojatého s boční opěrou z betonu prostého, do lože z betonu prostého</t>
  </si>
  <si>
    <t>2053666898</t>
  </si>
  <si>
    <t xml:space="preserve">Poznámka k souboru cen:_x000D_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</si>
  <si>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Obrubník betonový ABO 2-15</t>
  </si>
  <si>
    <t>"1. úsek" 68,000+21,000+23,000+48,000</t>
  </si>
  <si>
    <t>"2. úsek" 16,000+6,000</t>
  </si>
  <si>
    <t>"2. úsek - vyrovnání obrub" 65,00+25,00</t>
  </si>
  <si>
    <t>106</t>
  </si>
  <si>
    <t>59217031R</t>
  </si>
  <si>
    <t>obrubník betonový silniční ABO 2-15 1000x150x250mm</t>
  </si>
  <si>
    <t>-59293972</t>
  </si>
  <si>
    <t>"2. úsek - vyrovnání obrub - 50% nových" -(65,00+25,00)*0,50</t>
  </si>
  <si>
    <t>107</t>
  </si>
  <si>
    <t>916241113</t>
  </si>
  <si>
    <t>Osazení obrubníku kamenného se zřízením lože, s vyplněním a zatřením spár cementovou maltou ležatého s boční opěrou z betonu prostého, do lože z betonu prostého</t>
  </si>
  <si>
    <t>1221091034</t>
  </si>
  <si>
    <t xml:space="preserve">Poznámka k souboru cen:_x000D_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</si>
  <si>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Obruba kamenná OP3</t>
  </si>
  <si>
    <t>"1. úsek BUS" 21,000</t>
  </si>
  <si>
    <t>108</t>
  </si>
  <si>
    <t>58380004R</t>
  </si>
  <si>
    <t>OP3 - obrubník kamenný žulový přímý 250x200mm</t>
  </si>
  <si>
    <t>-919043509</t>
  </si>
  <si>
    <t>Poznámka k položce:_x000D_
OP3 se zámkem.</t>
  </si>
  <si>
    <t>109</t>
  </si>
  <si>
    <t>916331112</t>
  </si>
  <si>
    <t>Osazení zahradního obrubníku betonového s ložem tl. od 50 do 100 mm z betonu prostého tř. C 12/15 s boční opěrou z betonu prostého tř. C 12/15</t>
  </si>
  <si>
    <t>-2049568940</t>
  </si>
  <si>
    <t xml:space="preserve">Poznámka k souboru cen:_x000D_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</si>
  <si>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Obrubník betonový ABO 4-5</t>
  </si>
  <si>
    <t>"1. úsek BUS" 13,000</t>
  </si>
  <si>
    <t>"Vjezdy" 1,000</t>
  </si>
  <si>
    <t>Obrubník betonový ABO 4-8</t>
  </si>
  <si>
    <t>"1. úsek vjezdy v km 0,050" 0</t>
  </si>
  <si>
    <t>ABO_4_5+ABO_4_8</t>
  </si>
  <si>
    <t>110</t>
  </si>
  <si>
    <t>579452005R</t>
  </si>
  <si>
    <t>obrubník betonový záhonový ABO 4-5 500x50x250mm</t>
  </si>
  <si>
    <t>-1584928772</t>
  </si>
  <si>
    <t>111</t>
  </si>
  <si>
    <t>916991121</t>
  </si>
  <si>
    <t>Lože pod obrubníky, krajníky nebo obruby z dlažebních kostek  z betonu prostého tř. C 16/20</t>
  </si>
  <si>
    <t>369275591</t>
  </si>
  <si>
    <t>Poznámka k položce:_x000D_
Beton C 20/25 XF3</t>
  </si>
  <si>
    <t>OP3*0,350*0,300</t>
  </si>
  <si>
    <t>ABO_2_15*0,250*0,350</t>
  </si>
  <si>
    <t>ABO_4_5*0,150*0,350</t>
  </si>
  <si>
    <t>ABO_4_8*0,180*0,300</t>
  </si>
  <si>
    <t>112</t>
  </si>
  <si>
    <t>919721223</t>
  </si>
  <si>
    <t>Geomříž pro vyztužení asfaltového povrchu ze skelných vláken s geotextilií, podélná pevnost v tahu 100 kN/m</t>
  </si>
  <si>
    <t>667520469</t>
  </si>
  <si>
    <t xml:space="preserve">Poznámka k souboru cen:_x000D_
1. V cenách jsou započteny i náklady na položení a dodání geomříže včetně přesahů. 2. V cenách -1201 až -1223 jsou započteny i náklady na ošetření podkladu živičnou emulzí a spojení přesahů živičným postřikem. 3. V cenách -1201 a -1221 jsou započteny i náklady na ochrannou vrstvu z podrceného štěrku a uchycení geomříže k podkladu hřeby. 4. Ceny -1201 až -1223 jsou určeny pro vyztužení asfaltového povrchu na nově budovaných komunikacích. Vyztužení asfaltového povrchu stávajících komunikací se oceňuje cenami 919 72-1281 až -1293 části C01 tohoto katalogu. </t>
  </si>
  <si>
    <t>Geomříž výztužná pevnosti 70/70 kN/m na sanovanou podkladní vrstvu</t>
  </si>
  <si>
    <t>"2. úsek" 2663,000+120,000</t>
  </si>
  <si>
    <t>Geomříž výztužná pevnosti 70/70 kN/m napojení na stávající vozovku</t>
  </si>
  <si>
    <t>"1. úsek" 123,000</t>
  </si>
  <si>
    <t>"2. úsek" 101,000</t>
  </si>
  <si>
    <t>113</t>
  </si>
  <si>
    <t>919731112</t>
  </si>
  <si>
    <t>Zarovnání styčné plochy podkladu nebo krytu podél vybourané části komunikace nebo zpevněné plochy  z betonu prostého tl. do 150 mm</t>
  </si>
  <si>
    <t>1050370032</t>
  </si>
  <si>
    <t xml:space="preserve">Poznámka k souboru cen:_x000D_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</si>
  <si>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114</t>
  </si>
  <si>
    <t>919731121</t>
  </si>
  <si>
    <t>Zarovnání styčné plochy podkladu nebo krytu podél vybourané části komunikace nebo zpevněné plochy  živičné tl. do 50 mm</t>
  </si>
  <si>
    <t>-13419116</t>
  </si>
  <si>
    <t>115</t>
  </si>
  <si>
    <t>919731122</t>
  </si>
  <si>
    <t>Zarovnání styčné plochy podkladu nebo krytu podél vybourané části komunikace nebo zpevněné plochy  živičné tl. přes 50 do 100 mm</t>
  </si>
  <si>
    <t>1329931479</t>
  </si>
  <si>
    <t>116</t>
  </si>
  <si>
    <t>919732211</t>
  </si>
  <si>
    <t>Styčná pracovní spára při napojení nového živičného povrchu na stávající se zalitím za tepla modifikovanou asfaltovou hmotou s posypem vápenným hydrátem šířky do 15 mm, hloubky do 25 mm včetně prořezání spáry</t>
  </si>
  <si>
    <t>2070983234</t>
  </si>
  <si>
    <t xml:space="preserve">Poznámka k souboru cen:_x000D_
1. V cenách jsou započteny i náklady na vyčištění spár, na impregnaci a zalití spár včetně dodání hmot. </t>
  </si>
  <si>
    <t>Profrézování komůrky včetně zálivky - napojení na stávající vozovku</t>
  </si>
  <si>
    <t>"1. úsek vozovka" 123,000</t>
  </si>
  <si>
    <t>"1. úsek BUS" 101,000</t>
  </si>
  <si>
    <t>Profrézování komůrky včetně zálivky - napojení konstrukce zastávky BUS</t>
  </si>
  <si>
    <t>"1. úsek" 63,000</t>
  </si>
  <si>
    <t>"2. úsek" 52,000</t>
  </si>
  <si>
    <t>117</t>
  </si>
  <si>
    <t>919735111</t>
  </si>
  <si>
    <t>Řezání stávajícího živičného krytu nebo podkladu  hloubky do 50 mm</t>
  </si>
  <si>
    <t>338740872</t>
  </si>
  <si>
    <t xml:space="preserve">Poznámka k souboru cen:_x000D_
1. V cenách jsou započteny i náklady na spotřebu vody. </t>
  </si>
  <si>
    <t>Řezání vozovky pilou</t>
  </si>
  <si>
    <t>"1. úsek chodník podélný řez" 70,000+23,000</t>
  </si>
  <si>
    <t>"1. úsek chodník příčný řez" 5,000</t>
  </si>
  <si>
    <t>919735112</t>
  </si>
  <si>
    <t>Řezání stávajícího živičného krytu nebo podkladu  hloubky přes 50 do 100 mm</t>
  </si>
  <si>
    <t>-1493146375</t>
  </si>
  <si>
    <t>"2. úsek vozovka" 101,000</t>
  </si>
  <si>
    <t>119</t>
  </si>
  <si>
    <t>919735122</t>
  </si>
  <si>
    <t>Řezání stávajícího betonového krytu nebo podkladu  hloubky přes 50 do 100 mm</t>
  </si>
  <si>
    <t>-1019203801</t>
  </si>
  <si>
    <t>966005111</t>
  </si>
  <si>
    <t>Rozebrání a odstranění silničního zábradlí a ocelových svodidel s přemístěním hmot na skládku na vzdálenost do 10 m nebo s naložením na dopravní prostředek, se zásypem jam po odstraněných sloupcích a s jeho zhutněním silničního zábradlí se sloupky osazený</t>
  </si>
  <si>
    <t>212492435</t>
  </si>
  <si>
    <t>Rozebrání a odstranění silničního zábradlí a ocelových svodidel s přemístěním hmot na skládku na vzdálenost do 10 m nebo s naložením na dopravní prostředek, se zásypem jam po odstraněných sloupcích a s jeho zhutněním silničního zábradlí se sloupky osazenými s betonovými patkami</t>
  </si>
  <si>
    <t xml:space="preserve">Poznámka k souboru cen:_x000D_
1. Ceny -5111 a -5311 jsou určeny pro odstranění sloupků zábradlí nebo svodidel upevněných záhozem zeminou, uklínovaných kamenem nebo obetonovaných, popř. zaberaněných. 2. Ceny -5111 a -5211 jsou určeny pro odstranění zábradlí jakéhokoliv druhu se sloupky z jakéhokoliv materiálu a při jakékoliv vzdálenosti sloupků. 3. Cena -5311 je určena pro odstranění svodidla jakéhokoliv druhu při jakékoliv vzdálenosti sloupků. 4. Přemístění vybouraného silničního zábradlí a svodidel na vzdálenost přes 10 m se oceňuje cenami souborů cen 997 22-1 Vodorovná doprava vybouraných hmot. </t>
  </si>
  <si>
    <t>Odstranění ocelového zábradlí s výplní</t>
  </si>
  <si>
    <t>"2. úsek vozovka" 33,000+27,000</t>
  </si>
  <si>
    <t>121</t>
  </si>
  <si>
    <t>966006261</t>
  </si>
  <si>
    <t>Odstranění zpomalovacího prahu  s odklizením materiálu na vzdálenost do 20 m nebo s naložením na dopravní prostředek plastového</t>
  </si>
  <si>
    <t>-1709296073</t>
  </si>
  <si>
    <t xml:space="preserve">Poznámka k souboru cen:_x000D_
1. Přemístění demontovaného zpomalovacího prahu na vzdálenost přes 20 m se oceňuje cenami souborů cen 997 22-1 Vodorovné přemístění vybouraných hmot. </t>
  </si>
  <si>
    <t>Montované pryh zvýrazňující dopravn stín</t>
  </si>
  <si>
    <t>3*1,75</t>
  </si>
  <si>
    <t>122</t>
  </si>
  <si>
    <t>975230107R</t>
  </si>
  <si>
    <t>Osazení základu zastávkového sloupku</t>
  </si>
  <si>
    <t>179629025</t>
  </si>
  <si>
    <t>123</t>
  </si>
  <si>
    <t>979021111</t>
  </si>
  <si>
    <t>Očištění vybouraných prvků při překopech inženýrských sítí od spojovacího materiálu s odklizením a uložením očištěných hmot a spojovacího materiálu na skládku do vzdálenosti 10 m nebo naložením na dopravní prostředek obrubníků a krajníků, vybouraných z ja</t>
  </si>
  <si>
    <t>-1289154980</t>
  </si>
  <si>
    <t>Očištění vybouraných prvků při překopech inženýrských sítí od spojovacího materiálu s odklizením a uložením očištěných hmot a spojovacího materiálu na skládku do vzdálenosti 10 m nebo naložením na dopravní prostředek obrubníků a krajníků, vybouraných z jakéhokoliv lože a s jakoukoliv výplní spár zahradních</t>
  </si>
  <si>
    <t xml:space="preserve">Poznámka k souboru cen:_x000D_
1. Ceny jsou určeny pouze pro případy havárií, přeložek nebo běžných oprav inženýrských sítí. 2. Ceny 05-1111 a 05-1112 jsou určeny jen pro očištění vybouraných dlaždic, desek nebo tvarovek uložených do lože ze sypkého materiálu bez pojiva. 3. Ceny nelze použít v rámci výstavby nových inženýrských sítí. 4. Přemístění vybouraných obrubníků, krajníků, desek nebo dílců na vzdálenost přes 10 m se oceňuje cenami souboru cen 997 22-1 Vodorovná doprava vybouraných hmot. </t>
  </si>
  <si>
    <t>124</t>
  </si>
  <si>
    <t>979024443</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</si>
  <si>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</si>
  <si>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273997747</t>
  </si>
  <si>
    <t xml:space="preserve">Poznámka k souboru cen:_x000D_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</si>
  <si>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"Vytrhání stávající obruby betonové ABO 2-15 ve 2.úseku" 65,00+25,00</t>
  </si>
  <si>
    <t>125</t>
  </si>
  <si>
    <t>979054451</t>
  </si>
  <si>
    <t>Očištění vybouraných prvků komunikací od spojovacího materiálu s odklizením a uložením očištěných hmot a spojovacího materiálu na skládku na vzdálenost do 10 m zámkových dlaždic s vyplněním spár kamenivem</t>
  </si>
  <si>
    <t>791902338</t>
  </si>
  <si>
    <t>126</t>
  </si>
  <si>
    <t>979071112</t>
  </si>
  <si>
    <t>Očištění vybouraných dlažebních kostek  od spojovacího materiálu, s uložením očištěných kostek na skládku, s odklizením odpadových hmot na hromady a s odklizením vybouraných kostek na vzdálenost do 3 m velkých, s původním vyplněním spár živicí nebo cement</t>
  </si>
  <si>
    <t>-400840292</t>
  </si>
  <si>
    <t>Očištění vybouraných dlažebních kostek  od spojovacího materiálu, s uložením očištěných kostek na skládku, s odklizením odpadových hmot na hromady a s odklizením vybouraných kostek na vzdálenost do 3 m velkých, s původním vyplněním spár živicí nebo cementovou maltou</t>
  </si>
  <si>
    <t xml:space="preserve">Poznámka k souboru cen:_x000D_
1. Ceny jsou určeny jen pro očištění vybouraných kostek uložených do lože ze sypkého materiálu bez pojiva. 2. Přemístění vybouraných dlažebních kostek na vzdálenost přes 3 m se oceňuje cenami souborů cen 997 22-1 Vodorovná doprava suti. </t>
  </si>
  <si>
    <t>997</t>
  </si>
  <si>
    <t>Přesun sutě</t>
  </si>
  <si>
    <t>127</t>
  </si>
  <si>
    <t>997002511</t>
  </si>
  <si>
    <t>Vodorovné přemístění suti a vybouraných hmot  bez naložení, se složením a hrubým urovnáním na vzdálenost do 1 km</t>
  </si>
  <si>
    <t>946310645</t>
  </si>
  <si>
    <t>128</t>
  </si>
  <si>
    <t>997002519</t>
  </si>
  <si>
    <t>Vodorovné přemístění suti a vybouraných hmot  bez naložení, se složením a hrubým urovnáním Příplatek k ceně za každý další i započatý 1 km přes 1 km</t>
  </si>
  <si>
    <t>-131190965</t>
  </si>
  <si>
    <t>"Skládka ve vzdálenosti 15km" Suť_celkem*14</t>
  </si>
  <si>
    <t>129</t>
  </si>
  <si>
    <t>997002611</t>
  </si>
  <si>
    <t>Nakládání suti a vybouraných hmot na dopravní prostředek  pro vodorovné přemístění</t>
  </si>
  <si>
    <t>922889985</t>
  </si>
  <si>
    <t>Suť_živice</t>
  </si>
  <si>
    <t>"Suť živice" 950,886+284,979+49,152+3,150+7,584+206,932+62,112</t>
  </si>
  <si>
    <t>"Suť beton" 374,170+436,838+29,375+118,755+111,312+8,450+48,806</t>
  </si>
  <si>
    <t>"Suť kamenivo" 871,200+310,590</t>
  </si>
  <si>
    <t>"Suť zábradlí" 2,100</t>
  </si>
  <si>
    <t>"Suť obruba stojatá" 42,640</t>
  </si>
  <si>
    <t>Suť_kusová_kostky</t>
  </si>
  <si>
    <t>"Suť obruba z kostek" 2,645</t>
  </si>
  <si>
    <t>"Suť obruba záhonová" 0,560</t>
  </si>
  <si>
    <t>Suť_kusová+Suť_celkem</t>
  </si>
  <si>
    <t>130</t>
  </si>
  <si>
    <t>997221561</t>
  </si>
  <si>
    <t>Vodorovná doprava suti  bez naložení, ale se složením a s hrubým urovnáním z kusových materiálů, na vzdálenost do 1 km</t>
  </si>
  <si>
    <t>1895782263</t>
  </si>
  <si>
    <t xml:space="preserve">Poznámka k souboru cen:_x000D_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</si>
  <si>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131</t>
  </si>
  <si>
    <t>997221569</t>
  </si>
  <si>
    <t>Vodorovná doprava suti  bez naložení, ale se složením a s hrubým urovnáním Příplatek k ceně za každý další i započatý 1 km přes 1 km</t>
  </si>
  <si>
    <t>676333357</t>
  </si>
  <si>
    <t>"Sklad investora ve vzdálenosti 15km" Suť_kusová*14</t>
  </si>
  <si>
    <t>132</t>
  </si>
  <si>
    <t>997221845R</t>
  </si>
  <si>
    <t>Odkup vyfrézovaného materiálu obalovnou</t>
  </si>
  <si>
    <t>-1857149518</t>
  </si>
  <si>
    <t>49,152+284,979+436,838+374,170</t>
  </si>
  <si>
    <t>133</t>
  </si>
  <si>
    <t>997221861</t>
  </si>
  <si>
    <t>Poplatek za uložení stavebního odpadu na recyklační skládce (skládkovné) z prostého betonu zatříděného do Katalogu odpadů pod kódem 17 01 01</t>
  </si>
  <si>
    <t>-1172628721</t>
  </si>
  <si>
    <t>134</t>
  </si>
  <si>
    <t>997221873</t>
  </si>
  <si>
    <t>985550820</t>
  </si>
  <si>
    <t>135</t>
  </si>
  <si>
    <t>997221875</t>
  </si>
  <si>
    <t>Poplatek za uložení stavebního odpadu na recyklační skládce (skládkovné) asfaltového bez obsahu dehtu zatříděného do Katalogu odpadů pod kódem 17 03 02</t>
  </si>
  <si>
    <t>-1092717984</t>
  </si>
  <si>
    <t>62,112+206,932+7,584+3,15+817,168</t>
  </si>
  <si>
    <t>998</t>
  </si>
  <si>
    <t>Přesun hmot</t>
  </si>
  <si>
    <t>136</t>
  </si>
  <si>
    <t>998225111</t>
  </si>
  <si>
    <t>Přesun hmot pro komunikace s krytem z kameniva, monolitickým betonovým nebo živičným  dopravní vzdálenost do 200 m jakékoliv délky objektu</t>
  </si>
  <si>
    <t>2131751325</t>
  </si>
  <si>
    <t xml:space="preserve">Poznámka k souboru cen:_x000D_
1. Ceny lze použít i pro plochy letišť s krytem monolitickým betonovým nebo živičným. </t>
  </si>
  <si>
    <t>137</t>
  </si>
  <si>
    <t>998229111</t>
  </si>
  <si>
    <t>Přesun hmot ruční pro pozemní komunikace s naložením a složením na vzdálenost do 50 m, s krytem z kameniva, monolitickým betonovým nebo živičným</t>
  </si>
  <si>
    <t>2022437025</t>
  </si>
  <si>
    <t xml:space="preserve">Poznámka k souboru cen:_x000D_
1. Ceny jsou určeny pro přesun hmot pro nepřístupné plochy, kam není možný příjezd dopravních prostředků – především pro vnitřní plochy objektů např. atria, terasy. </t>
  </si>
  <si>
    <t>216,913/2</t>
  </si>
  <si>
    <t>PSV</t>
  </si>
  <si>
    <t>Práce a dodávky PSV</t>
  </si>
  <si>
    <t>767</t>
  </si>
  <si>
    <t>Konstrukce zámečnické</t>
  </si>
  <si>
    <t>138</t>
  </si>
  <si>
    <t>767137502</t>
  </si>
  <si>
    <t>Montáž stěn a příček z plechu  příček doplňujících částí obložení detailů plechem tvarovaným šroubováním</t>
  </si>
  <si>
    <t>-529040362</t>
  </si>
  <si>
    <t xml:space="preserve">Poznámka k souboru cen:_x000D_
1. V cenách -1111 až –1113 nejsou započteny náklady na: a) montáž dokončení okování dveří a oken; tyto práce se oceňují cenami souborů cen 767 61- . . Montáž oken jednoduchých, 767 62- . . Montáž oken zdvojených a 767 64- . . Montáž dveří, b) montáž lištování hliníkovými profily, potního žlábku a okopových plechů; tyto práce se oceňují cenami 767 89-6110 až -6120 Montáž lišt a okopových plechů, c) montáž těsnění stěn; tyto práce se oceňují cenami 767 62-6101 až -6103 Montáž těsnění oken, d) zhotovení otvoru ve výplni stěn a příček plechem; tyto práce se oceňují cenami 767 13-7601 až -7613 Zhotovení otvoru v plechu ocelovém, e) montáž ocelových krycích lišt jednostranně; tyto práce se oceňují cenami 767 62-71 Montáž krycích ocelových lišt oboustranně. Množství se určuje v m jako 1/2 (spoje dvou kovových prvků) nebo 1/4 (krajový prvek) délky olištovávaného prvku. 2. V cenách 767 13-1111 a -1112 není započtena montáž spojení stěn z dílů před osazením; tyto práce se oceňují cenou 767 64-8351 Spojení dveří a stěn. 3. Cenami -7601 až -7613 lze oceňovat také zhotovení otvorů v opláštění a v podhledech. 4. V cenách -5221 až -5322 není započtena montáž vložené lišty; tyto práce se oceňují 767 58-3354 Montáž vložené lišty. 5. V cenách není započtena montáž dveřního a nadedveřního panelu; tyto práce se oceňují cenami -6131 až -6135. 6. Množství obkladů pilířů a sloupů se určí v m2 z rozměrů plochy obkladů podle projektu, 7. Ceny jsou určené pro stěny a příčky s jakoukoli povrchovou úpravou. </t>
  </si>
  <si>
    <t xml:space="preserve">Výplň zábradlí ocelového trubkového </t>
  </si>
  <si>
    <t>60*0,500</t>
  </si>
  <si>
    <t>139</t>
  </si>
  <si>
    <t>221457221R</t>
  </si>
  <si>
    <t>plech tvarovaný pro ostřik</t>
  </si>
  <si>
    <t>-758115846</t>
  </si>
  <si>
    <t>140</t>
  </si>
  <si>
    <t>767161132</t>
  </si>
  <si>
    <t>Montáž zábradlí rovného  z trubek nebo tenkostěnných profilů na ocelovou konstrukci, hmotnosti 1 m zábradlí přes 45 kg</t>
  </si>
  <si>
    <t>-1653882395</t>
  </si>
  <si>
    <t xml:space="preserve">Poznámka k souboru cen:_x000D_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</si>
  <si>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 xml:space="preserve">Zábradlí ocelové trubkové </t>
  </si>
  <si>
    <t>"2. úsek" 33,00+27,00</t>
  </si>
  <si>
    <t>141</t>
  </si>
  <si>
    <t>14011018</t>
  </si>
  <si>
    <t>trubka ocelová bezešvá hladká jakost 11 353 38x2,6mm</t>
  </si>
  <si>
    <t>1571547248</t>
  </si>
  <si>
    <t>142</t>
  </si>
  <si>
    <t>767220191</t>
  </si>
  <si>
    <t>Montáž schodišťového zábradlí  z trubek nebo tenkostěnných profilů Příplatek k cenám za vytvoření ohybu, oblouku nebo lomu</t>
  </si>
  <si>
    <t>-312399861</t>
  </si>
  <si>
    <t xml:space="preserve">Poznámka k souboru cen:_x000D_
1. Cenou -0550 nelze oceňovat montáž osazení samostatného sloupku vertikálně průběžného schodištěm; tyto práce lze oceňovat cenami souboru cen 767 99- . . Montáž ostatních atypických zámečnických konstrukcí. 2. V cenách nejsou započteny náklady na: a) vytvoření ohybu nebo ohybníku; tyto práce se oceňují cenou 767 22-0191 nebo -0490 Příplatek za vytvoření ohybu, b) montáž hliníkových krycích lišt; tyto práce se oceňují cenami 767 89-6110 až -6115 Montáž lišt a okopových plechů, c) montáž výplně tvarovaným plechem. 3. Montáž madel se oceňuje cenami souboru cen 767 16- . . Montáž zábradlí rovného; množství se určuje v m v ose madla. </t>
  </si>
  <si>
    <t>143</t>
  </si>
  <si>
    <t>767285456R</t>
  </si>
  <si>
    <t>Příplatek za kotvení zábradlí na betonovou obrubu</t>
  </si>
  <si>
    <t>613221681</t>
  </si>
  <si>
    <t>144</t>
  </si>
  <si>
    <t>998767101</t>
  </si>
  <si>
    <t>Přesun hmot pro zámečnické konstrukce  stanovený z hmotnosti přesunovaného materiálu vodorovná dopravní vzdálenost do 50 m v objektech výšky do 6 m</t>
  </si>
  <si>
    <t>985556590</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</si>
  <si>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</si>
  <si>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</si>
  <si>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</si>
  <si>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145</t>
  </si>
  <si>
    <t>783301313</t>
  </si>
  <si>
    <t>Příprava podkladu zámečnických konstrukcí před provedením nátěru odmaštění odmašťovačem ředidlovým</t>
  </si>
  <si>
    <t>1105976476</t>
  </si>
  <si>
    <t>2*3,14*0,019*60</t>
  </si>
  <si>
    <t>146</t>
  </si>
  <si>
    <t>783314101</t>
  </si>
  <si>
    <t>Základní nátěr zámečnických konstrukcí jednonásobný syntetický</t>
  </si>
  <si>
    <t>2122365639</t>
  </si>
  <si>
    <t>147</t>
  </si>
  <si>
    <t>783317101</t>
  </si>
  <si>
    <t>Krycí nátěr (email) zámečnických konstrukcí jednonásobný syntetický standardní</t>
  </si>
  <si>
    <t>1101215115</t>
  </si>
  <si>
    <t>Hloubení_rýh</t>
  </si>
  <si>
    <t>Hloubení rýh</t>
  </si>
  <si>
    <t>9,661</t>
  </si>
  <si>
    <t>Hloubení_rýh_3_r</t>
  </si>
  <si>
    <t>Hloubení rýh třída těžitelnosti 3 - ručně</t>
  </si>
  <si>
    <t>1,546</t>
  </si>
  <si>
    <t>Hloubení_rýh_3_s</t>
  </si>
  <si>
    <t>Hloubení rýh třída těžitelnosti 3 - strojně</t>
  </si>
  <si>
    <t>2,319</t>
  </si>
  <si>
    <t>Hloubení_rýh_4_r</t>
  </si>
  <si>
    <t>Hloubení rýh třída těžitelnosti 4 - ručně</t>
  </si>
  <si>
    <t>Hloubení_rýh_4_s</t>
  </si>
  <si>
    <t>Hloubení rýh třída těžitelnosti 4 - strojně</t>
  </si>
  <si>
    <t>3,478</t>
  </si>
  <si>
    <t>Lože_potrubí</t>
  </si>
  <si>
    <t>Lože potrubí</t>
  </si>
  <si>
    <t>0,492</t>
  </si>
  <si>
    <t>SO 301 - Rekonstrukce přípojek UV</t>
  </si>
  <si>
    <t>Obetonování</t>
  </si>
  <si>
    <t>Obetonování potrubí</t>
  </si>
  <si>
    <t>2,843</t>
  </si>
  <si>
    <t>Pažení_box</t>
  </si>
  <si>
    <t>Pažící box</t>
  </si>
  <si>
    <t>17,658</t>
  </si>
  <si>
    <t>Podkladní_deska</t>
  </si>
  <si>
    <t>Podkladní deska betonová</t>
  </si>
  <si>
    <t>Sedlové_lože</t>
  </si>
  <si>
    <t>Sedlové lože</t>
  </si>
  <si>
    <t>0,959</t>
  </si>
  <si>
    <t>Skládka_1_3</t>
  </si>
  <si>
    <t>Skládka zeminy 1-3</t>
  </si>
  <si>
    <t>4,754</t>
  </si>
  <si>
    <t>Skládka_4_5</t>
  </si>
  <si>
    <t>Skládka zeminy 4-5</t>
  </si>
  <si>
    <t>7,13</t>
  </si>
  <si>
    <t>4,875</t>
  </si>
  <si>
    <t xml:space="preserve">    3 - Svislé a kompletní konstrukce</t>
  </si>
  <si>
    <t>119001401</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</si>
  <si>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t>
  </si>
  <si>
    <t>483127566</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</si>
  <si>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potrubí ocelového nebo litinového, jmenovité světlosti DN do 200 mm</t>
  </si>
  <si>
    <t xml:space="preserve">Poznámka k souboru cen:_x000D_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t>
  </si>
  <si>
    <t>119001405</t>
  </si>
  <si>
    <t>-2073086197</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</si>
  <si>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potrubí plastového, jmenovité světlosti DN do 200 mm</t>
  </si>
  <si>
    <t>119001422</t>
  </si>
  <si>
    <t>378543156</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</si>
  <si>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kabelů a kabelových tratí z volně ložených kabelů a to přes 3 do 6 kabelů</t>
  </si>
  <si>
    <t>129911121</t>
  </si>
  <si>
    <t>Bourání konstrukcí v odkopávkách a prokopávkách ručně s přemístěním suti na hromady na vzdálenost do 20 m nebo s naložením na dopravní prostředek z betonu prostého neprokládaného</t>
  </si>
  <si>
    <t>387612984</t>
  </si>
  <si>
    <t xml:space="preserve">Poznámka k souboru cen:_x000D_
1. Ceny jsou určeny pouze pro bourání konstrukcí ze zdiva nebo z betonu ve výkopišti při provádění zemních prací, jsou-li zdiva nebo beton obklopeny horninou nebo sypaninou tak, že k nim není bez vykopávky přístup. 2. Ceny nelze použít pro bourání konstrukcí ze zdiva nebo betonu jako pro samostatnou stavební práci, i když jsou bourané konstrukce pod úrovní terénu, jako např. zdi, stropy a klenby v suterénu. 3. Svislé, příp. vodorovné přemístění materiálu z rozbouraných konstrukcí ve výkopišti se oceňuje jako přemístění výkopku z hornin třídy těžitelnosti III cenami souboru cen 161 Svislé přemístění výkopku, příp. 162 Vodorovné přemístění výkopku se složením, ale bez naložení a rozprostření. 4. Ceny nelze použít pro bourání konstrukcí pod vodou; toto bourání se ocení individuálně. 5. Objem vybouraného materiálu pro přemístění se rovná objemu konstrukcí před rozbouráním. 6. Vzdálenost vodorovného přemístění se určuje od těžiště původní konstrukce do těžiště skládky. </t>
  </si>
  <si>
    <t>"Bourání obetonování DN 200" 3,14*0,250*0,250*(1,700+2,400)</t>
  </si>
  <si>
    <t>132212212</t>
  </si>
  <si>
    <t>Hloubení rýh šířky přes 800 do 2 000 mm ručně zapažených i nezapažených, s urovnáním dna do předepsaného profilu a spádu v hornině třídy těžitelnosti I skupiny 3 nesoudržných</t>
  </si>
  <si>
    <t>-444085642</t>
  </si>
  <si>
    <t xml:space="preserve">Poznámka k souboru cen:_x000D_
1. V cenách jsou započteny i náklady na: a) přehození výkopku na přilehlém terénu na vzdálenost do 3 m od podélné osy rýhy nebo naložení výkopku na dopravní prostředek, </t>
  </si>
  <si>
    <t>132251251</t>
  </si>
  <si>
    <t>Hloubení nezapažených rýh šířky přes 800 do 2 000 mm strojně s urovnáním dna do předepsaného profilu a spádu v hornině třídy těžitelnosti I skupiny 3 do 20 m3</t>
  </si>
  <si>
    <t>-1082719837</t>
  </si>
  <si>
    <t>132312212</t>
  </si>
  <si>
    <t>Hloubení rýh šířky přes 800 do 2 000 mm ručně zapažených i nezapažených, s urovnáním dna do předepsaného profilu a spádu v hornině třídy těžitelnosti II skupiny 4 nesoudržných</t>
  </si>
  <si>
    <t>-1109960727</t>
  </si>
  <si>
    <t>"UV30" 1,70*1,200*2,370</t>
  </si>
  <si>
    <t>"UV32" 2,40*1,200*2,000</t>
  </si>
  <si>
    <t>"Odpočet stávajícího potrubí DN 200" -3,14*0,100*0,100*(1,700+2,400)</t>
  </si>
  <si>
    <t>"Odpočet bourání obetonování DN 200" -3,14*0,250*0,250*(1,700+2,400)</t>
  </si>
  <si>
    <t xml:space="preserve">"Hloubení rýh třída těžitelnosti 3 - 40%, strojně 60%" Hloubení_rýh*0,40*0,60 </t>
  </si>
  <si>
    <t xml:space="preserve">"Hloubení rýh třída těžitelnosti 3 - 40%, ručně 40%" Hloubení_rýh*0,40*0,40 </t>
  </si>
  <si>
    <t xml:space="preserve">"Hloubení rýh třída těžitelnosti 4 - 60%, strojně 60%" Hloubení_rýh*0,60*0,60 </t>
  </si>
  <si>
    <t xml:space="preserve">"Hloubení rýh třída těžitelnosti 4 - 60%, ručně 40%" Hloubení_rýh*0,60*0,40 </t>
  </si>
  <si>
    <t>132351251</t>
  </si>
  <si>
    <t>Hloubení nezapažených rýh šířky přes 800 do 2 000 mm strojně s urovnáním dna do předepsaného profilu a spádu v hornině třídy těžitelnosti II skupiny 4 do 20 m3</t>
  </si>
  <si>
    <t>1552446467</t>
  </si>
  <si>
    <t>139001101</t>
  </si>
  <si>
    <t>Příplatek k cenám hloubených vykopávek za ztížení vykopávky v blízkosti podzemního vedení nebo výbušnin pro jakoukoliv třídu horniny</t>
  </si>
  <si>
    <t>-563975937</t>
  </si>
  <si>
    <t xml:space="preserve">Poznámka k souboru cen:_x000D_
1. Cena je určena: a) pro podzemní vedení procházející hloubenou vykopávkou nebo uložené ve stěně výkopu při jakékoliv hloubce vedení pod původním terénem nebo jeho výšce nade dnem výkopu a jakémkoliv směru vedení ke stranám výkopu; b)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3.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4. Je-li vedení uloženo ve výkopišti tak, že se vykopávka v celém výše popsaném objemu nevykopává, např. blízko stěn nebo dna výkopu, oceňuje se ztížení vykopávky jen pro tu část objemu, v níž se ztížená vykopávka provádí. 5. Jsou-li ve výkopišti dvě vedení položena tak blízko sebe, že se výše uvedené objemy pro obě vedení pronikají, určí se množství ztížení vykopávky tak, aby se pronik započetl jen jednou. 6. Objem ztížení vykopávky se od celkového objemu výkopu neodečítá. 7. Dočasné zajištění různých podzemních vedení ve výkopišti se oceňuje cenami souboru cen 119 00-14 Dočasné zajištění podzemního potrubí nebo vedení ve výkopišti. </t>
  </si>
  <si>
    <t>Hloubení_rýh_3_s*0,50</t>
  </si>
  <si>
    <t>Hloubení_rýh_4_s*0,50</t>
  </si>
  <si>
    <t>151811131</t>
  </si>
  <si>
    <t>Zřízení pažicích boxů pro pažení a rozepření stěn rýh podzemního vedení hloubka výkopu do 4 m, šířka do 1,2 m</t>
  </si>
  <si>
    <t>1745343772</t>
  </si>
  <si>
    <t xml:space="preserve">Poznámka k souboru cen:_x000D_
1. Množství měrných jednotek pažicích boxů se určuje v m2 celkové zapažené plochy (započítávají se obě strany výkopu). </t>
  </si>
  <si>
    <t>"UV30" 1,70*2,370*2</t>
  </si>
  <si>
    <t>"UV32" 2,40*2,000*2</t>
  </si>
  <si>
    <t>151811231</t>
  </si>
  <si>
    <t>Odstranění pažicích boxů pro pažení a rozepření stěn rýh podzemního vedení hloubka výkopu do 4 m, šířka do 1,2 m</t>
  </si>
  <si>
    <t>-2007013833</t>
  </si>
  <si>
    <t>162751117</t>
  </si>
  <si>
    <t>Vodorovné přemístění výkopku nebo sypaniny po suchu na obvyklém dopravním prostředku, bez naložení výkopku, avšak se složením bez rozhrnutí z horniny třídy těžitelnosti I skupiny 1 až 3 na vzdálenost přes 9 000 do 10 000 m</t>
  </si>
  <si>
    <t>2113484830</t>
  </si>
  <si>
    <t xml:space="preserve">Poznámka k souboru cen:_x000D_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</si>
  <si>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Hloubení_rýh_3_s*Koef_nakypření</t>
  </si>
  <si>
    <t>Hloubení_rýh_3_r*Koef_nakypření</t>
  </si>
  <si>
    <t>162751119</t>
  </si>
  <si>
    <t xml:space="preserve">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t>
  </si>
  <si>
    <t>454469676</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</si>
  <si>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</si>
  <si>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"Skládka ve vzdáelnosti 15km" Skládka_1_3*5</t>
  </si>
  <si>
    <t>-2089354164</t>
  </si>
  <si>
    <t>Hloubení_rýh_4_s*Koef_nakypření</t>
  </si>
  <si>
    <t>Hloubení_rýh_4_r*Koef_nakypření</t>
  </si>
  <si>
    <t>-546440368</t>
  </si>
  <si>
    <t>"Skládka ve vzdálenosti 15km" Skládka_4_5*5</t>
  </si>
  <si>
    <t>112991642</t>
  </si>
  <si>
    <t>-1908624749</t>
  </si>
  <si>
    <t>Skládka_1_3*1,850</t>
  </si>
  <si>
    <t>Skládka_4_5*1,850</t>
  </si>
  <si>
    <t>-1173131441</t>
  </si>
  <si>
    <t>-Lože_potrubí</t>
  </si>
  <si>
    <t>-Podkladní_deska</t>
  </si>
  <si>
    <t>-Sedlové_lože</t>
  </si>
  <si>
    <t>-Obetonování</t>
  </si>
  <si>
    <t>224312186</t>
  </si>
  <si>
    <t>Svislé a kompletní konstrukce</t>
  </si>
  <si>
    <t>359901111</t>
  </si>
  <si>
    <t>Vyčištění stok  jakékoliv výšky</t>
  </si>
  <si>
    <t>958511195</t>
  </si>
  <si>
    <t xml:space="preserve">Poznámka k souboru cen:_x000D_
1. Cena je určena pro konečné vyčištění stok před předáním a převzetím. </t>
  </si>
  <si>
    <t>Čištění potrubí stávajícího potrubí - předpoklad 2x</t>
  </si>
  <si>
    <t>"Přípojky - sanace krátkým rukávcem" 35,570*2</t>
  </si>
  <si>
    <t>"Přípojky - sanace dlouhým rukávcem" 13,660*2</t>
  </si>
  <si>
    <t>"Přípojky - neopravované" 8,940*2</t>
  </si>
  <si>
    <t>359901211</t>
  </si>
  <si>
    <t>Monitoring stok (kamerový systém) jakékoli výšky nová kanalizace</t>
  </si>
  <si>
    <t>-1812587474</t>
  </si>
  <si>
    <t xml:space="preserve">Poznámka k souboru cen:_x000D_
1. V ceně jsou započteny náklady na zhotovení záznamu o prohlídce a protokolu prohlídky. </t>
  </si>
  <si>
    <t>"Přípojky - provedené otevřeným výkopem" 2,60+2,40</t>
  </si>
  <si>
    <t>KT_DN200_výkop</t>
  </si>
  <si>
    <t>359901212</t>
  </si>
  <si>
    <t>Monitoring stok (kamerový systém) jakékoli výšky stávající kanalizace</t>
  </si>
  <si>
    <t>-2012408593</t>
  </si>
  <si>
    <t>Monitoring po čištění potrubí</t>
  </si>
  <si>
    <t>"Přípojky - sanace krátkým rukávcem" 35,570</t>
  </si>
  <si>
    <t>"Přípojky - sanace dlouhým rukávcem" 13,660</t>
  </si>
  <si>
    <t>"Přípojky - neopravované" 8,940</t>
  </si>
  <si>
    <t>Monitoring po sanaci potrubí</t>
  </si>
  <si>
    <t>451541111</t>
  </si>
  <si>
    <t>Lože pod potrubí, stoky a drobné objekty v otevřeném výkopu ze štěrkodrtě 0-63 mm</t>
  </si>
  <si>
    <t>-159173690</t>
  </si>
  <si>
    <t xml:space="preserve">Poznámka k souboru cen:_x000D_
1. Ceny -1111 a -1192 lze použít i pro zřízení sběrných vrstev nad drenážními trubkami. 2. V cenách -5111 a -1192 jsou započteny i náklady na prohození výkopku získaného při zemních pracích. </t>
  </si>
  <si>
    <t>(1,700+2,400)*1,200*0,100</t>
  </si>
  <si>
    <t>452311141</t>
  </si>
  <si>
    <t>Podkladní a zajišťovací konstrukce z betonu prostého v otevřeném výkopu desky pod potrubí, stoky a drobné objekty z betonu tř. C 16/20</t>
  </si>
  <si>
    <t>-827994986</t>
  </si>
  <si>
    <t xml:space="preserve">Poznámka k souboru cen:_x000D_
1. Ceny -1121 až -1191 a -1192 lze použít i pro ochrannou vrstvu pod železobetonové konstrukce. 2. Ceny -2121 až -2191 a -2192 jsou určeny pro jakékoliv úkosy sedel. </t>
  </si>
  <si>
    <t>452312141</t>
  </si>
  <si>
    <t>Podkladní a zajišťovací konstrukce z betonu prostého v otevřeném výkopu sedlové lože pod potrubí z betonu tř. C 16/20</t>
  </si>
  <si>
    <t>-1931628360</t>
  </si>
  <si>
    <t>(1,700+2,400)*1,200*0,195</t>
  </si>
  <si>
    <t>452351101</t>
  </si>
  <si>
    <t>Bednění podkladních a zajišťovacích konstrukcí v otevřeném výkopu desek nebo sedlových loží pod potrubí, stoky a drobné objekty</t>
  </si>
  <si>
    <t>1160241909</t>
  </si>
  <si>
    <t>(1,700+2,400)*(0,100+0,195)*2</t>
  </si>
  <si>
    <t>830361811</t>
  </si>
  <si>
    <t>Bourání stávajícího potrubí z kameninových trub v otevřeném výkopu DN přes 150 do 250</t>
  </si>
  <si>
    <t>-1015911614</t>
  </si>
  <si>
    <t xml:space="preserve">Poznámka k souboru cen:_x000D_
1. Ceny jsou určeny pro bourání vodovodního a kanalizačního potrubí. 2. V cenách jsou započteny náklady na bourání potrubí včetně tvarovek. </t>
  </si>
  <si>
    <t>"UV30" 1,70+0,90</t>
  </si>
  <si>
    <t>"UV32" 2,40+0,00</t>
  </si>
  <si>
    <t>831262191</t>
  </si>
  <si>
    <t>Montáž potrubí z trub kameninových  hrdlových s integrovaným těsněním Příplatek k cenám za práce v otevřeném výkopu ve sklonu přes 20 %, pro DN od 100 do 300</t>
  </si>
  <si>
    <t>813118697</t>
  </si>
  <si>
    <t xml:space="preserve">Poznámka k souboru cen:_x000D_
1. V cenách montáže potrubí z trub kameninových hrdlových s integrovaným těsněním 831 . . -2121 jsou těsnící kroužky součástí dodávky kameninových trub. Tyto trouby se oceňují ve specifikaci, ztratné lze dohodnout ve výši 1,5 %. 2. Ceny 831 . . -2193 jsou určeny pro každé jednotlivé napojení dvou dříků trub o zhruba stejném průměru, kdy maximální rozdíl průměrů je 12 mm. Platí také pro spoj dvou různých materiálů 3. Ceny 26-3195 a 38-3195 jsou určeny pro každé jednotlivé připojení vnitřní kanalizace na kanalizační přípojku. </t>
  </si>
  <si>
    <t>"UV30" 0,900</t>
  </si>
  <si>
    <t>831352121</t>
  </si>
  <si>
    <t>Montáž potrubí z trub kameninových  hrdlových s integrovaným těsněním v otevřeném výkopu ve sklonu do 20 % DN 200</t>
  </si>
  <si>
    <t>1904567938</t>
  </si>
  <si>
    <t>"UV30" 1,700+0,900</t>
  </si>
  <si>
    <t>"UV32" 2,400+0,000</t>
  </si>
  <si>
    <t>59710703</t>
  </si>
  <si>
    <t>trouba kameninová glazovaná pouze uvnitř DN 200 dl 2,50m spojovací systém F,C Třida 160</t>
  </si>
  <si>
    <t>-315879593</t>
  </si>
  <si>
    <t>5*1,015 "Přepočtené koeficientem množství</t>
  </si>
  <si>
    <t>837352221</t>
  </si>
  <si>
    <t>Montáž kameninových tvarovek na potrubí z trub kameninových  v otevřeném výkopu s integrovaným těsněním jednoosých DN 200</t>
  </si>
  <si>
    <t>-772864476</t>
  </si>
  <si>
    <t xml:space="preserve">Poznámka k souboru cen:_x000D_
1. Ceny jsou určeny pro montáž tvarovek v otevřeném výkopu jakéhokoliv sklonu. 2. Pro volbu ceny u odbočných tvarovek je rozhodující DN hlavního řadu; u jednoosých větší DN. 3. V cenách nejsou započteny náklady na dodání tvarovek a těsnícího materiálu, který je součástí tvarovek. Tyto náklady se oceňují ve specifikaci. </t>
  </si>
  <si>
    <t>"UV30" 4,00</t>
  </si>
  <si>
    <t>"UV32" 2,00</t>
  </si>
  <si>
    <t>59710986</t>
  </si>
  <si>
    <t>koleno kameninové glazované DN 200 45° spojovací systém F tř. 160</t>
  </si>
  <si>
    <t>-66343037</t>
  </si>
  <si>
    <t>1,97044334975369*1,015 "Přepočtené koeficientem množství</t>
  </si>
  <si>
    <t>59710966</t>
  </si>
  <si>
    <t>koleno kameninové glazované DN 200 30° spojovací systém F tř. 160</t>
  </si>
  <si>
    <t>-90125421</t>
  </si>
  <si>
    <t>59710946</t>
  </si>
  <si>
    <t>koleno kameninové glazované DN 200 15° spojovací systém F tř. 160</t>
  </si>
  <si>
    <t>-464595630</t>
  </si>
  <si>
    <t>892352121</t>
  </si>
  <si>
    <t>Tlakové zkoušky vzduchem těsnícími vaky ucpávkovými DN 200</t>
  </si>
  <si>
    <t>úsek</t>
  </si>
  <si>
    <t>321613216</t>
  </si>
  <si>
    <t xml:space="preserve">Poznámka k souboru cen:_x000D_
1. Ceny zkoušek jsou vztaženy na úsek stoky mezi dvěma šachtami bez ohledu na druh potrubí. 2. V cenách jsou započteny i náklady na: a) montáž a demontáž těsnících vaků pro zabezpečení konců zkoušeného úseku potrubí, naplnění a vypuštění vzduchu zkoušeného úseku stoky, b) vystavení zkušebního protokolu. 3. V cenách nejsou započteny náklady na: a) utěsnění kanalizačních přípojek. b) zkoušky vstupních a revizních šachet. </t>
  </si>
  <si>
    <t>"KT DN 200 včetně neporušených přípojek" 18,000</t>
  </si>
  <si>
    <t>895214104R</t>
  </si>
  <si>
    <t>Napojení přípojek uličních vpustí na stávající odbočky</t>
  </si>
  <si>
    <t>-1630927071</t>
  </si>
  <si>
    <t>Poznámka k položce:_x000D_
Přípojky rekonstruované otevřeným výkopem.</t>
  </si>
  <si>
    <t>898160500R</t>
  </si>
  <si>
    <t>Frézování kanalizačního potrubí přípojek uličních vpustí DN 200</t>
  </si>
  <si>
    <t>hod</t>
  </si>
  <si>
    <t>1663633452</t>
  </si>
  <si>
    <t>"Viz. D2.3.2. - Tabulka přípojek uličních vpustí - sanace" 16,000</t>
  </si>
  <si>
    <t>898160501R</t>
  </si>
  <si>
    <t>Sanace kanalizačního potrubí uličních vpustí vložkováním - krátký rukávec DN 200</t>
  </si>
  <si>
    <t>-2146584459</t>
  </si>
  <si>
    <t>"Viz. D2.3.2. - Tabulka přípojek uličních vpustí - sanace délky do 0,50m" 15,000</t>
  </si>
  <si>
    <t>"Viz. D2.3.2. - Tabulka přípojek uličních vpustí - sanace délky do 1,00m" 0,000</t>
  </si>
  <si>
    <t>898160502R</t>
  </si>
  <si>
    <t>Sanace kanalizačního potrubí uličních vpustí vložkováním - dlouhý rukávec DN 200</t>
  </si>
  <si>
    <t>-457819633</t>
  </si>
  <si>
    <t>"Viz. D2.3.2. - Tabulka přípojek uličních vpustí - sanace celého úseku" 13,000</t>
  </si>
  <si>
    <t>899623151</t>
  </si>
  <si>
    <t>Obetonování potrubí nebo zdiva stok betonem prostým v otevřeném výkopu, beton tř. C 16/20</t>
  </si>
  <si>
    <t>32470353</t>
  </si>
  <si>
    <t xml:space="preserve">Poznámka k souboru cen:_x000D_
1. Obetonování zdiva stok ve štole se oceňuje cenami souboru cen 359 31-02 Výplň za rubem cihelného zdiva stok části A 03 tohoto katalogu. </t>
  </si>
  <si>
    <t>(1,700+2,400+0,900+0,000)*1,200*0,500-3,14*0,100*0,100*(1,700+2,400+0,900+0,000)</t>
  </si>
  <si>
    <t>899643111</t>
  </si>
  <si>
    <t>Bednění pro obetonování potrubí v otevřeném výkopu</t>
  </si>
  <si>
    <t>-761793413</t>
  </si>
  <si>
    <t>(1,700+2,400+0,900+0,200)*0,500*2</t>
  </si>
  <si>
    <t>899722112</t>
  </si>
  <si>
    <t>Krytí potrubí z plastů výstražnou fólií z PVC šířky 25 cm</t>
  </si>
  <si>
    <t>-1945053146</t>
  </si>
  <si>
    <t>1,700+2,400</t>
  </si>
  <si>
    <t>997013631</t>
  </si>
  <si>
    <t>Poplatek za uložení stavebního odpadu na skládce (skládkovné) směsného stavebního a demoličního zatříděného do Katalogu odpadů pod kódem 17 09 04</t>
  </si>
  <si>
    <t>385029122</t>
  </si>
  <si>
    <t xml:space="preserve">Poznámka k souboru cen:_x000D_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</si>
  <si>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"Suť vybourané kameninové potrubí" 0,325</t>
  </si>
  <si>
    <t>997013861</t>
  </si>
  <si>
    <t>-222527424</t>
  </si>
  <si>
    <t xml:space="preserve">Poznámka k souboru cen:_x000D_
1. Ceny uvedené v souboru cen je doporučeno upravit podle aktuálních cen místně příslušné skládky odpadů. 2. Uložení odpadů neuvedených v souboru cen se oceňuje individuálně. </t>
  </si>
  <si>
    <t>"Bourání obetonování DN 200" 3,14*0,250*0,250*(1,700+2,400)*2,30</t>
  </si>
  <si>
    <t>998275101</t>
  </si>
  <si>
    <t>Přesun hmot pro trubní vedení hloubené z trub kameninových pro kanalizace v otevřeném výkopu dopravní vzdálenost do 15 m</t>
  </si>
  <si>
    <t>-1477791563</t>
  </si>
  <si>
    <t xml:space="preserve">Poznámka k souboru cen:_x000D_
1. Položky přesunu hmot nelze užít pro zeminu, sypaniny, štěrkopísek, kamenivo ap. Případná manipulace s tímto materiálem se oceňuje souborem cen 162 2.-.... Vodorovné přemístění výkopku nebo sypaniny katalogu 800-1 Zemní práce. </t>
  </si>
  <si>
    <t>998275124</t>
  </si>
  <si>
    <t>Přesun hmot pro trubní vedení hloubené z trub kameninových Příplatek k cenám za zvětšený přesun přes vymezenou největší dopravní vzdálenost do 500 m</t>
  </si>
  <si>
    <t>315562538</t>
  </si>
  <si>
    <t>VRN - Vedlejší rozpočtové náklady</t>
  </si>
  <si>
    <t xml:space="preserve">    VRN3 - Zařízení staveniště</t>
  </si>
  <si>
    <t xml:space="preserve">    VRN6 - Územní vlivy</t>
  </si>
  <si>
    <t xml:space="preserve">    VRN7 - Provozní vlivy</t>
  </si>
  <si>
    <t>VRN3</t>
  </si>
  <si>
    <t>Zařízení staveniště</t>
  </si>
  <si>
    <t>030001000</t>
  </si>
  <si>
    <t>kpl</t>
  </si>
  <si>
    <t>1024</t>
  </si>
  <si>
    <t>1678846120</t>
  </si>
  <si>
    <t>VRN6</t>
  </si>
  <si>
    <t>Územní vlivy</t>
  </si>
  <si>
    <t>060001000</t>
  </si>
  <si>
    <t>839956894</t>
  </si>
  <si>
    <t>VRN7</t>
  </si>
  <si>
    <t>Provozní vlivy</t>
  </si>
  <si>
    <t>070001000</t>
  </si>
  <si>
    <t>1313982175</t>
  </si>
  <si>
    <t>ON - Ostatní náklady</t>
  </si>
  <si>
    <t xml:space="preserve">    VRN1 - Průzkumné, geodetické a projektové práce</t>
  </si>
  <si>
    <t xml:space="preserve">    VRN4 - Inženýrská činnost</t>
  </si>
  <si>
    <t>VRN1</t>
  </si>
  <si>
    <t>Průzkumné, geodetické a projektové práce</t>
  </si>
  <si>
    <t>012103000</t>
  </si>
  <si>
    <t>Geodetické práce před výstavbou</t>
  </si>
  <si>
    <t>1337518730</t>
  </si>
  <si>
    <t>012203000</t>
  </si>
  <si>
    <t>Geodetické práce při provádění stavby</t>
  </si>
  <si>
    <t>-327663638</t>
  </si>
  <si>
    <t>012303000</t>
  </si>
  <si>
    <t>Geodetické práce po výstavbě</t>
  </si>
  <si>
    <t>-1599190478</t>
  </si>
  <si>
    <t>013244000</t>
  </si>
  <si>
    <t>Dokumentace pro provádění stavby - dopracování</t>
  </si>
  <si>
    <t>779608367</t>
  </si>
  <si>
    <t>013254000</t>
  </si>
  <si>
    <t>Dokumentace skutečného provedení stavby</t>
  </si>
  <si>
    <t>199569032</t>
  </si>
  <si>
    <t>013274000</t>
  </si>
  <si>
    <t>Pasportizace objektu před započetím prací</t>
  </si>
  <si>
    <t>1466873342</t>
  </si>
  <si>
    <t>013284000</t>
  </si>
  <si>
    <t>Pasportizace objektu po provedení prací</t>
  </si>
  <si>
    <t>1135303122</t>
  </si>
  <si>
    <t>013374000R</t>
  </si>
  <si>
    <t>Zajištění DIR včetně projektu DIO</t>
  </si>
  <si>
    <t>1078385868</t>
  </si>
  <si>
    <t>Poznámka k položce:_x000D_
Zahrnuje koordinace se souvisejícími stavbami, úpravy SSZ na objízdné trase.</t>
  </si>
  <si>
    <t>050475324R</t>
  </si>
  <si>
    <t>Kamerové zkoušky a čištění kanalizace</t>
  </si>
  <si>
    <t>-381368006</t>
  </si>
  <si>
    <t>0550450450R</t>
  </si>
  <si>
    <t>Hutnící zkoušky</t>
  </si>
  <si>
    <t>-1312836774</t>
  </si>
  <si>
    <t>VRN4</t>
  </si>
  <si>
    <t>Inženýrská činnost</t>
  </si>
  <si>
    <t>045002000</t>
  </si>
  <si>
    <t>Kompletační a koordinační činnost</t>
  </si>
  <si>
    <t>-1597694224</t>
  </si>
  <si>
    <t>046005000R</t>
  </si>
  <si>
    <t>DIO - realizace vč. úprav po dobu stavby</t>
  </si>
  <si>
    <t>713166733</t>
  </si>
  <si>
    <t>SEZNAM FIGUR</t>
  </si>
  <si>
    <t>Výměra</t>
  </si>
  <si>
    <t xml:space="preserve"> SO 101</t>
  </si>
  <si>
    <t>Použití figury:</t>
  </si>
  <si>
    <t>Suť živice</t>
  </si>
  <si>
    <t xml:space="preserve"> SO 301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</si>
</sst>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2">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8"/>
      <color rgb="FF000000"/>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sz val="7"/>
      <name val="Arial CE"/>
    </font>
    <font>
      <i/>
      <sz val="7"/>
      <color rgb="FF969696"/>
      <name val="Arial CE"/>
    </font>
    <font>
      <i/>
      <sz val="9"/>
      <color rgb="FF0000FF"/>
      <name val="Arial CE"/>
    </font>
    <font>
      <i/>
      <sz val="8"/>
      <color rgb="FF0000FF"/>
      <name val="Arial CE"/>
    </font>
    <font>
      <b/>
      <sz val="9"/>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41" fillId="0" borderId="0" applyNumberFormat="0" applyFill="0" applyBorder="0" applyAlignment="0" applyProtection="0"/>
  </cellStyleXfs>
  <cellXfs count="322">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3" fillId="0" borderId="0" xfId="0" applyFont="1" applyAlignment="1" applyProtection="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7" fillId="0" borderId="5" xfId="0" applyFont="1" applyBorder="1" applyAlignment="1" applyProtection="1">
      <alignment horizontal="left" vertical="center"/>
    </xf>
    <xf numFmtId="0" fontId="0" fillId="0" borderId="5" xfId="0" applyFont="1" applyBorder="1" applyAlignment="1" applyProtection="1">
      <alignment vertical="center"/>
    </xf>
    <xf numFmtId="0" fontId="0" fillId="0" borderId="3" xfId="0" applyFont="1" applyBorder="1" applyAlignment="1">
      <alignment vertical="center"/>
    </xf>
    <xf numFmtId="0" fontId="1" fillId="0" borderId="3" xfId="0" applyFont="1" applyBorder="1" applyAlignment="1" applyProtection="1">
      <alignment vertical="center"/>
    </xf>
    <xf numFmtId="0" fontId="1" fillId="0" borderId="0" xfId="0" applyFont="1" applyAlignment="1" applyProtection="1">
      <alignment vertical="center"/>
    </xf>
    <xf numFmtId="0" fontId="1" fillId="0" borderId="3" xfId="0" applyFont="1" applyBorder="1" applyAlignment="1">
      <alignmen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0" fillId="0" borderId="3" xfId="0" applyBorder="1" applyAlignment="1" applyProtection="1">
      <alignment vertical="center"/>
    </xf>
    <xf numFmtId="0" fontId="0" fillId="0" borderId="0" xfId="0" applyAlignment="1" applyProtection="1">
      <alignment vertical="center"/>
    </xf>
    <xf numFmtId="0" fontId="19" fillId="0" borderId="4" xfId="0" applyFont="1" applyBorder="1" applyAlignment="1" applyProtection="1">
      <alignment horizontal="left" vertical="center"/>
    </xf>
    <xf numFmtId="0" fontId="0" fillId="0" borderId="4" xfId="0" applyBorder="1" applyAlignment="1" applyProtection="1">
      <alignment vertical="center"/>
    </xf>
    <xf numFmtId="0" fontId="0" fillId="0" borderId="3" xfId="0" applyBorder="1" applyAlignment="1">
      <alignment vertical="center"/>
    </xf>
    <xf numFmtId="0" fontId="1" fillId="0" borderId="5" xfId="0" applyFont="1" applyBorder="1" applyAlignment="1" applyProtection="1">
      <alignment horizontal="left"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3" xfId="0" applyFont="1" applyBorder="1" applyAlignment="1">
      <alignment vertical="center"/>
    </xf>
    <xf numFmtId="0" fontId="17"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0" fillId="4" borderId="7" xfId="0" applyFont="1" applyFill="1" applyBorder="1" applyAlignment="1" applyProtection="1">
      <alignment vertical="center"/>
    </xf>
    <xf numFmtId="0" fontId="22" fillId="4" borderId="0" xfId="0" applyFont="1" applyFill="1" applyAlignment="1" applyProtection="1">
      <alignment horizontal="center" vertical="center"/>
    </xf>
    <xf numFmtId="0" fontId="23" fillId="0" borderId="16" xfId="0" applyFont="1" applyBorder="1" applyAlignment="1" applyProtection="1">
      <alignment horizontal="center" vertical="center" wrapText="1"/>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20" fillId="0" borderId="14"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5"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3" xfId="0" applyFont="1" applyBorder="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29" fillId="0" borderId="14"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5" xfId="0" applyNumberFormat="1" applyFont="1" applyBorder="1" applyAlignment="1" applyProtection="1">
      <alignment vertical="center"/>
    </xf>
    <xf numFmtId="0" fontId="5" fillId="0" borderId="0" xfId="0" applyFont="1" applyAlignment="1">
      <alignment horizontal="left" vertical="center"/>
    </xf>
    <xf numFmtId="4" fontId="29" fillId="0" borderId="19" xfId="0" applyNumberFormat="1" applyFont="1" applyBorder="1" applyAlignment="1" applyProtection="1">
      <alignment vertical="center"/>
    </xf>
    <xf numFmtId="4" fontId="29" fillId="0" borderId="20" xfId="0" applyNumberFormat="1" applyFont="1" applyBorder="1" applyAlignment="1" applyProtection="1">
      <alignment vertical="center"/>
    </xf>
    <xf numFmtId="166"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0" fontId="30" fillId="0" borderId="0" xfId="0" applyFont="1" applyAlignment="1">
      <alignment horizontal="left" vertical="center"/>
    </xf>
    <xf numFmtId="0" fontId="0" fillId="0" borderId="1" xfId="0" applyBorder="1"/>
    <xf numFmtId="0" fontId="0" fillId="0" borderId="2" xfId="0" applyBorder="1"/>
    <xf numFmtId="0" fontId="13" fillId="0" borderId="0" xfId="0" applyFont="1" applyAlignment="1">
      <alignment horizontal="left" vertical="center"/>
    </xf>
    <xf numFmtId="0" fontId="31"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30" fillId="0" borderId="0" xfId="0" applyFont="1" applyAlignment="1">
      <alignment horizontal="left" vertical="center" wrapText="1"/>
    </xf>
    <xf numFmtId="0" fontId="0" fillId="0" borderId="12" xfId="0" applyFont="1" applyBorder="1" applyAlignment="1">
      <alignment vertical="center"/>
    </xf>
    <xf numFmtId="0" fontId="17"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22" fillId="4" borderId="0" xfId="0" applyFont="1" applyFill="1" applyAlignment="1" applyProtection="1">
      <alignment horizontal="right" vertical="center"/>
    </xf>
    <xf numFmtId="0" fontId="32"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0" xfId="0" applyFont="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2" fillId="4" borderId="16" xfId="0" applyFont="1" applyFill="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xf>
    <xf numFmtId="0" fontId="0" fillId="0" borderId="3" xfId="0" applyBorder="1" applyAlignment="1">
      <alignment horizontal="center" vertical="center" wrapText="1"/>
    </xf>
    <xf numFmtId="4" fontId="24" fillId="0" borderId="0" xfId="0" applyNumberFormat="1" applyFont="1" applyAlignment="1" applyProtection="1"/>
    <xf numFmtId="0" fontId="0" fillId="0" borderId="12" xfId="0" applyBorder="1" applyAlignment="1" applyProtection="1">
      <alignment vertical="center"/>
    </xf>
    <xf numFmtId="166" fontId="33" fillId="0" borderId="12" xfId="0" applyNumberFormat="1" applyFont="1" applyBorder="1" applyAlignment="1" applyProtection="1"/>
    <xf numFmtId="166" fontId="33" fillId="0" borderId="13" xfId="0" applyNumberFormat="1" applyFont="1" applyBorder="1" applyAlignment="1" applyProtection="1"/>
    <xf numFmtId="4" fontId="34"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2" fillId="0" borderId="22" xfId="0" applyFont="1" applyBorder="1" applyAlignment="1" applyProtection="1">
      <alignment horizontal="center" vertical="center"/>
    </xf>
    <xf numFmtId="49" fontId="22" fillId="0" borderId="22" xfId="0" applyNumberFormat="1" applyFont="1" applyBorder="1" applyAlignment="1" applyProtection="1">
      <alignment horizontal="left" vertical="center" wrapText="1"/>
    </xf>
    <xf numFmtId="0" fontId="22" fillId="0" borderId="22" xfId="0" applyFont="1" applyBorder="1" applyAlignment="1" applyProtection="1">
      <alignment horizontal="left" vertical="center" wrapText="1"/>
    </xf>
    <xf numFmtId="0" fontId="22" fillId="0" borderId="22" xfId="0" applyFont="1" applyBorder="1" applyAlignment="1" applyProtection="1">
      <alignment horizontal="center" vertical="center" wrapText="1"/>
    </xf>
    <xf numFmtId="167" fontId="22" fillId="0" borderId="22" xfId="0" applyNumberFormat="1" applyFont="1" applyBorder="1" applyAlignment="1" applyProtection="1">
      <alignment vertical="center"/>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5"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xf>
    <xf numFmtId="0" fontId="36" fillId="0" borderId="0" xfId="0" applyFont="1" applyAlignment="1" applyProtection="1">
      <alignment horizontal="left" vertical="center" wrapText="1"/>
    </xf>
    <xf numFmtId="0" fontId="0" fillId="0" borderId="0" xfId="0" applyFont="1" applyAlignment="1" applyProtection="1">
      <alignment vertical="center"/>
      <protection locked="0"/>
    </xf>
    <xf numFmtId="0" fontId="0" fillId="0" borderId="14" xfId="0" applyFont="1" applyBorder="1" applyAlignment="1" applyProtection="1">
      <alignment vertical="center"/>
    </xf>
    <xf numFmtId="0" fontId="0" fillId="0" borderId="0" xfId="0" applyBorder="1" applyAlignment="1" applyProtection="1">
      <alignment vertical="center"/>
    </xf>
    <xf numFmtId="0" fontId="37" fillId="0" borderId="0" xfId="0" applyFont="1" applyAlignment="1" applyProtection="1">
      <alignment vertical="center" wrapText="1"/>
    </xf>
    <xf numFmtId="0" fontId="9" fillId="0" borderId="3"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38" fillId="0" borderId="22" xfId="0" applyFont="1" applyBorder="1" applyAlignment="1" applyProtection="1">
      <alignment horizontal="center" vertical="center"/>
    </xf>
    <xf numFmtId="49" fontId="38" fillId="0" borderId="22" xfId="0" applyNumberFormat="1" applyFont="1" applyBorder="1" applyAlignment="1" applyProtection="1">
      <alignment horizontal="left" vertical="center" wrapText="1"/>
    </xf>
    <xf numFmtId="0" fontId="38" fillId="0" borderId="22" xfId="0" applyFont="1" applyBorder="1" applyAlignment="1" applyProtection="1">
      <alignment horizontal="left" vertical="center" wrapText="1"/>
    </xf>
    <xf numFmtId="0" fontId="38" fillId="0" borderId="22" xfId="0" applyFont="1" applyBorder="1" applyAlignment="1" applyProtection="1">
      <alignment horizontal="center" vertical="center" wrapText="1"/>
    </xf>
    <xf numFmtId="167" fontId="38" fillId="0" borderId="22" xfId="0" applyNumberFormat="1" applyFont="1" applyBorder="1" applyAlignment="1" applyProtection="1">
      <alignment vertical="center"/>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xf>
    <xf numFmtId="0" fontId="10" fillId="0" borderId="19" xfId="0" applyFont="1" applyBorder="1" applyAlignment="1" applyProtection="1">
      <alignment vertical="center"/>
    </xf>
    <xf numFmtId="0" fontId="10" fillId="0" borderId="20" xfId="0" applyFont="1" applyBorder="1" applyAlignment="1" applyProtection="1">
      <alignment vertical="center"/>
    </xf>
    <xf numFmtId="0" fontId="10" fillId="0" borderId="21" xfId="0" applyFont="1" applyBorder="1" applyAlignment="1" applyProtection="1">
      <alignment vertical="center"/>
    </xf>
    <xf numFmtId="0" fontId="0" fillId="0" borderId="19" xfId="0" applyFont="1" applyBorder="1" applyAlignment="1" applyProtection="1">
      <alignment vertical="center"/>
    </xf>
    <xf numFmtId="0" fontId="0" fillId="0" borderId="20" xfId="0" applyBorder="1" applyAlignment="1" applyProtection="1">
      <alignment vertical="center"/>
    </xf>
    <xf numFmtId="0" fontId="0" fillId="0" borderId="20" xfId="0" applyFont="1" applyBorder="1" applyAlignment="1" applyProtection="1">
      <alignment vertical="center"/>
    </xf>
    <xf numFmtId="0" fontId="0" fillId="0" borderId="21" xfId="0" applyFont="1" applyBorder="1" applyAlignment="1" applyProtection="1">
      <alignment vertical="center"/>
    </xf>
    <xf numFmtId="0" fontId="1" fillId="0" borderId="0" xfId="0" applyFont="1" applyAlignment="1">
      <alignment horizontal="left" vertical="top"/>
    </xf>
    <xf numFmtId="0" fontId="3" fillId="0" borderId="0" xfId="0" applyFont="1" applyAlignment="1">
      <alignment horizontal="left" vertical="top"/>
    </xf>
    <xf numFmtId="0" fontId="0" fillId="0" borderId="3" xfId="0" applyFont="1" applyBorder="1" applyAlignment="1">
      <alignment horizontal="center" vertical="center" wrapText="1"/>
    </xf>
    <xf numFmtId="0" fontId="22" fillId="4" borderId="16" xfId="0" applyFont="1" applyFill="1" applyBorder="1" applyAlignment="1">
      <alignment horizontal="center" vertical="center" wrapText="1"/>
    </xf>
    <xf numFmtId="0" fontId="22" fillId="4" borderId="17"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4" fillId="0" borderId="0" xfId="0" applyFont="1" applyAlignment="1">
      <alignment horizontal="left" vertical="center" wrapText="1"/>
    </xf>
    <xf numFmtId="0" fontId="40" fillId="0" borderId="16" xfId="0" applyFont="1" applyBorder="1" applyAlignment="1">
      <alignment horizontal="left" vertical="center" wrapText="1"/>
    </xf>
    <xf numFmtId="0" fontId="40" fillId="0" borderId="22" xfId="0" applyFont="1" applyBorder="1" applyAlignment="1">
      <alignment horizontal="left" vertical="center" wrapText="1"/>
    </xf>
    <xf numFmtId="0" fontId="40" fillId="0" borderId="22" xfId="0" applyFont="1" applyBorder="1" applyAlignment="1">
      <alignment horizontal="left" vertical="center"/>
    </xf>
    <xf numFmtId="167" fontId="40"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4" fillId="0" borderId="0" xfId="0" applyFont="1" applyAlignment="1">
      <alignment horizontal="lef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21" fillId="0" borderId="14" xfId="0" applyFont="1" applyBorder="1" applyAlignment="1" applyProtection="1">
      <alignment horizontal="left" vertical="center"/>
    </xf>
    <xf numFmtId="0" fontId="21" fillId="0" borderId="0" xfId="0" applyFont="1" applyBorder="1" applyAlignment="1" applyProtection="1">
      <alignment horizontal="left" vertical="center"/>
    </xf>
    <xf numFmtId="0" fontId="22" fillId="4" borderId="6" xfId="0" applyFont="1" applyFill="1" applyBorder="1" applyAlignment="1" applyProtection="1">
      <alignment horizontal="center" vertical="center"/>
    </xf>
    <xf numFmtId="0" fontId="22" fillId="4" borderId="7" xfId="0" applyFont="1" applyFill="1" applyBorder="1" applyAlignment="1" applyProtection="1">
      <alignment horizontal="left" vertical="center"/>
    </xf>
    <xf numFmtId="0" fontId="22" fillId="4" borderId="7" xfId="0" applyFont="1" applyFill="1" applyBorder="1" applyAlignment="1" applyProtection="1">
      <alignment horizontal="right" vertical="center"/>
    </xf>
    <xf numFmtId="0" fontId="22" fillId="4" borderId="7" xfId="0" applyFont="1" applyFill="1" applyBorder="1" applyAlignment="1" applyProtection="1">
      <alignment horizontal="center" vertical="center"/>
    </xf>
    <xf numFmtId="0" fontId="22" fillId="4" borderId="8" xfId="0" applyFont="1" applyFill="1" applyBorder="1" applyAlignment="1" applyProtection="1">
      <alignment horizontal="left" vertical="center"/>
    </xf>
    <xf numFmtId="0" fontId="27" fillId="0" borderId="0" xfId="0" applyFont="1" applyAlignment="1" applyProtection="1">
      <alignment horizontal="left" vertical="center" wrapText="1"/>
    </xf>
    <xf numFmtId="4" fontId="28" fillId="0" borderId="0" xfId="0" applyNumberFormat="1" applyFont="1" applyAlignment="1" applyProtection="1">
      <alignment vertical="center"/>
    </xf>
    <xf numFmtId="0" fontId="28"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center"/>
    </xf>
    <xf numFmtId="0" fontId="0" fillId="0" borderId="0" xfId="0" applyProtection="1"/>
    <xf numFmtId="0" fontId="3" fillId="0" borderId="0" xfId="0" applyFont="1" applyAlignment="1" applyProtection="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4" fontId="17" fillId="0" borderId="5" xfId="0" applyNumberFormat="1" applyFont="1" applyBorder="1" applyAlignment="1" applyProtection="1">
      <alignment vertical="center"/>
    </xf>
    <xf numFmtId="0" fontId="0" fillId="0" borderId="5" xfId="0" applyFont="1" applyBorder="1" applyAlignment="1" applyProtection="1">
      <alignment vertical="center"/>
    </xf>
    <xf numFmtId="0" fontId="1" fillId="0" borderId="0" xfId="0" applyFont="1" applyAlignment="1" applyProtection="1">
      <alignment horizontal="right" vertical="center"/>
    </xf>
    <xf numFmtId="4" fontId="18" fillId="0" borderId="0" xfId="0" applyNumberFormat="1" applyFont="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4" fillId="3" borderId="7" xfId="0" applyNumberFormat="1" applyFont="1" applyFill="1" applyBorder="1" applyAlignment="1" applyProtection="1">
      <alignment vertical="center"/>
    </xf>
    <xf numFmtId="0" fontId="0" fillId="3" borderId="7" xfId="0" applyFont="1" applyFill="1" applyBorder="1" applyAlignment="1" applyProtection="1">
      <alignment vertical="center"/>
    </xf>
    <xf numFmtId="0" fontId="0" fillId="3" borderId="8" xfId="0" applyFont="1" applyFill="1" applyBorder="1" applyAlignment="1" applyProtection="1">
      <alignment vertical="center"/>
    </xf>
    <xf numFmtId="0" fontId="4" fillId="3" borderId="7" xfId="0" applyFont="1" applyFill="1" applyBorder="1" applyAlignment="1" applyProtection="1">
      <alignment horizontal="left" vertical="center"/>
    </xf>
    <xf numFmtId="0" fontId="0" fillId="0" borderId="0" xfId="0"/>
    <xf numFmtId="0" fontId="1" fillId="0" borderId="0" xfId="0" applyFont="1" applyAlignment="1">
      <alignment horizontal="left" vertical="center" wrapText="1"/>
    </xf>
    <xf numFmtId="0" fontId="1"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2" fillId="2" borderId="0" xfId="0" applyFont="1" applyFill="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0" fillId="0" borderId="0" xfId="0" applyFont="1" applyAlignment="1" applyProtection="1">
      <alignment vertical="center"/>
    </xf>
    <xf numFmtId="0" fontId="3" fillId="0" borderId="0" xfId="0" applyFont="1" applyAlignment="1">
      <alignment horizontal="left" vertical="top" wrapText="1"/>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6385" cy="28638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00"/>
  <sheetViews>
    <sheetView showGridLines="0" tabSelected="1" workbookViewId="0"/>
  </sheetViews>
  <sheetFormatPr defaultRowHeight="1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hidden="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ht="11.25">
      <c r="A1" s="16" t="s">
        <v>0</v>
      </c>
      <c r="AZ1" s="16" t="s">
        <v>1</v>
      </c>
      <c r="BA1" s="16" t="s">
        <v>2</v>
      </c>
      <c r="BB1" s="16" t="s">
        <v>3</v>
      </c>
      <c r="BT1" s="16" t="s">
        <v>4</v>
      </c>
      <c r="BU1" s="16" t="s">
        <v>4</v>
      </c>
      <c r="BV1" s="16" t="s">
        <v>5</v>
      </c>
    </row>
    <row r="2" spans="1:74" s="1" customFormat="1" ht="36.950000000000003" customHeight="1">
      <c r="AR2" s="310"/>
      <c r="AS2" s="310"/>
      <c r="AT2" s="310"/>
      <c r="AU2" s="310"/>
      <c r="AV2" s="310"/>
      <c r="AW2" s="310"/>
      <c r="AX2" s="310"/>
      <c r="AY2" s="310"/>
      <c r="AZ2" s="310"/>
      <c r="BA2" s="310"/>
      <c r="BB2" s="310"/>
      <c r="BC2" s="310"/>
      <c r="BD2" s="310"/>
      <c r="BE2" s="310"/>
      <c r="BS2" s="17" t="s">
        <v>6</v>
      </c>
      <c r="BT2" s="17" t="s">
        <v>7</v>
      </c>
    </row>
    <row r="3" spans="1:74"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1:74"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1:74" s="1" customFormat="1" ht="12" customHeight="1">
      <c r="B5" s="21"/>
      <c r="C5" s="22"/>
      <c r="D5" s="26" t="s">
        <v>13</v>
      </c>
      <c r="E5" s="22"/>
      <c r="F5" s="22"/>
      <c r="G5" s="22"/>
      <c r="H5" s="22"/>
      <c r="I5" s="22"/>
      <c r="J5" s="22"/>
      <c r="K5" s="294" t="s">
        <v>14</v>
      </c>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2"/>
      <c r="AQ5" s="22"/>
      <c r="AR5" s="20"/>
      <c r="BE5" s="291" t="s">
        <v>15</v>
      </c>
      <c r="BS5" s="17" t="s">
        <v>6</v>
      </c>
    </row>
    <row r="6" spans="1:74" s="1" customFormat="1" ht="36.950000000000003" customHeight="1">
      <c r="B6" s="21"/>
      <c r="C6" s="22"/>
      <c r="D6" s="28" t="s">
        <v>16</v>
      </c>
      <c r="E6" s="22"/>
      <c r="F6" s="22"/>
      <c r="G6" s="22"/>
      <c r="H6" s="22"/>
      <c r="I6" s="22"/>
      <c r="J6" s="22"/>
      <c r="K6" s="296" t="s">
        <v>17</v>
      </c>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295"/>
      <c r="AO6" s="295"/>
      <c r="AP6" s="22"/>
      <c r="AQ6" s="22"/>
      <c r="AR6" s="20"/>
      <c r="BE6" s="292"/>
      <c r="BS6" s="17" t="s">
        <v>6</v>
      </c>
    </row>
    <row r="7" spans="1:74" s="1" customFormat="1" ht="12" customHeight="1">
      <c r="B7" s="21"/>
      <c r="C7" s="22"/>
      <c r="D7" s="29"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29" t="s">
        <v>19</v>
      </c>
      <c r="AL7" s="22"/>
      <c r="AM7" s="22"/>
      <c r="AN7" s="27" t="s">
        <v>1</v>
      </c>
      <c r="AO7" s="22"/>
      <c r="AP7" s="22"/>
      <c r="AQ7" s="22"/>
      <c r="AR7" s="20"/>
      <c r="BE7" s="292"/>
      <c r="BS7" s="17" t="s">
        <v>6</v>
      </c>
    </row>
    <row r="8" spans="1:74" s="1" customFormat="1" ht="12" customHeight="1">
      <c r="B8" s="21"/>
      <c r="C8" s="22"/>
      <c r="D8" s="29"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22</v>
      </c>
      <c r="AL8" s="22"/>
      <c r="AM8" s="22"/>
      <c r="AN8" s="30" t="s">
        <v>23</v>
      </c>
      <c r="AO8" s="22"/>
      <c r="AP8" s="22"/>
      <c r="AQ8" s="22"/>
      <c r="AR8" s="20"/>
      <c r="BE8" s="292"/>
      <c r="BS8" s="17" t="s">
        <v>6</v>
      </c>
    </row>
    <row r="9" spans="1:74" s="1" customFormat="1"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292"/>
      <c r="BS9" s="17" t="s">
        <v>6</v>
      </c>
    </row>
    <row r="10" spans="1:74" s="1" customFormat="1" ht="12" customHeight="1">
      <c r="B10" s="21"/>
      <c r="C10" s="22"/>
      <c r="D10" s="29"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25</v>
      </c>
      <c r="AL10" s="22"/>
      <c r="AM10" s="22"/>
      <c r="AN10" s="27" t="s">
        <v>26</v>
      </c>
      <c r="AO10" s="22"/>
      <c r="AP10" s="22"/>
      <c r="AQ10" s="22"/>
      <c r="AR10" s="20"/>
      <c r="BE10" s="292"/>
      <c r="BS10" s="17" t="s">
        <v>6</v>
      </c>
    </row>
    <row r="11" spans="1:74" s="1" customFormat="1" ht="18.399999999999999" customHeight="1">
      <c r="B11" s="21"/>
      <c r="C11" s="22"/>
      <c r="D11" s="22"/>
      <c r="E11" s="27"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28</v>
      </c>
      <c r="AL11" s="22"/>
      <c r="AM11" s="22"/>
      <c r="AN11" s="27" t="s">
        <v>29</v>
      </c>
      <c r="AO11" s="22"/>
      <c r="AP11" s="22"/>
      <c r="AQ11" s="22"/>
      <c r="AR11" s="20"/>
      <c r="BE11" s="292"/>
      <c r="BS11" s="17" t="s">
        <v>6</v>
      </c>
    </row>
    <row r="12" spans="1:74"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292"/>
      <c r="BS12" s="17" t="s">
        <v>6</v>
      </c>
    </row>
    <row r="13" spans="1:74" s="1" customFormat="1" ht="12" customHeight="1">
      <c r="B13" s="21"/>
      <c r="C13" s="22"/>
      <c r="D13" s="29" t="s">
        <v>30</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25</v>
      </c>
      <c r="AL13" s="22"/>
      <c r="AM13" s="22"/>
      <c r="AN13" s="31" t="s">
        <v>31</v>
      </c>
      <c r="AO13" s="22"/>
      <c r="AP13" s="22"/>
      <c r="AQ13" s="22"/>
      <c r="AR13" s="20"/>
      <c r="BE13" s="292"/>
      <c r="BS13" s="17" t="s">
        <v>6</v>
      </c>
    </row>
    <row r="14" spans="1:74" ht="12.75">
      <c r="B14" s="21"/>
      <c r="C14" s="22"/>
      <c r="D14" s="22"/>
      <c r="E14" s="297" t="s">
        <v>31</v>
      </c>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 t="s">
        <v>28</v>
      </c>
      <c r="AL14" s="22"/>
      <c r="AM14" s="22"/>
      <c r="AN14" s="31" t="s">
        <v>31</v>
      </c>
      <c r="AO14" s="22"/>
      <c r="AP14" s="22"/>
      <c r="AQ14" s="22"/>
      <c r="AR14" s="20"/>
      <c r="BE14" s="292"/>
      <c r="BS14" s="17" t="s">
        <v>6</v>
      </c>
    </row>
    <row r="15" spans="1:74"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292"/>
      <c r="BS15" s="17" t="s">
        <v>4</v>
      </c>
    </row>
    <row r="16" spans="1:74" s="1" customFormat="1" ht="12" customHeight="1">
      <c r="B16" s="21"/>
      <c r="C16" s="22"/>
      <c r="D16" s="29" t="s">
        <v>32</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25</v>
      </c>
      <c r="AL16" s="22"/>
      <c r="AM16" s="22"/>
      <c r="AN16" s="27" t="s">
        <v>33</v>
      </c>
      <c r="AO16" s="22"/>
      <c r="AP16" s="22"/>
      <c r="AQ16" s="22"/>
      <c r="AR16" s="20"/>
      <c r="BE16" s="292"/>
      <c r="BS16" s="17" t="s">
        <v>4</v>
      </c>
    </row>
    <row r="17" spans="1:71" s="1" customFormat="1" ht="18.399999999999999" customHeight="1">
      <c r="B17" s="21"/>
      <c r="C17" s="22"/>
      <c r="D17" s="22"/>
      <c r="E17" s="27" t="s">
        <v>34</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28</v>
      </c>
      <c r="AL17" s="22"/>
      <c r="AM17" s="22"/>
      <c r="AN17" s="27" t="s">
        <v>35</v>
      </c>
      <c r="AO17" s="22"/>
      <c r="AP17" s="22"/>
      <c r="AQ17" s="22"/>
      <c r="AR17" s="20"/>
      <c r="BE17" s="292"/>
      <c r="BS17" s="17" t="s">
        <v>36</v>
      </c>
    </row>
    <row r="18" spans="1: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292"/>
      <c r="BS18" s="17" t="s">
        <v>6</v>
      </c>
    </row>
    <row r="19" spans="1:71" s="1" customFormat="1" ht="12" customHeight="1">
      <c r="B19" s="21"/>
      <c r="C19" s="22"/>
      <c r="D19" s="29" t="s">
        <v>37</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25</v>
      </c>
      <c r="AL19" s="22"/>
      <c r="AM19" s="22"/>
      <c r="AN19" s="27" t="s">
        <v>38</v>
      </c>
      <c r="AO19" s="22"/>
      <c r="AP19" s="22"/>
      <c r="AQ19" s="22"/>
      <c r="AR19" s="20"/>
      <c r="BE19" s="292"/>
      <c r="BS19" s="17" t="s">
        <v>6</v>
      </c>
    </row>
    <row r="20" spans="1:71" s="1" customFormat="1" ht="18.399999999999999" customHeight="1">
      <c r="B20" s="21"/>
      <c r="C20" s="22"/>
      <c r="D20" s="22"/>
      <c r="E20" s="27" t="s">
        <v>39</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28</v>
      </c>
      <c r="AL20" s="22"/>
      <c r="AM20" s="22"/>
      <c r="AN20" s="27" t="s">
        <v>40</v>
      </c>
      <c r="AO20" s="22"/>
      <c r="AP20" s="22"/>
      <c r="AQ20" s="22"/>
      <c r="AR20" s="20"/>
      <c r="BE20" s="292"/>
      <c r="BS20" s="17" t="s">
        <v>36</v>
      </c>
    </row>
    <row r="21" spans="1:71"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292"/>
    </row>
    <row r="22" spans="1:71" s="1" customFormat="1" ht="12" customHeight="1">
      <c r="B22" s="21"/>
      <c r="C22" s="22"/>
      <c r="D22" s="29" t="s">
        <v>41</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292"/>
    </row>
    <row r="23" spans="1:71" s="1" customFormat="1" ht="16.5" customHeight="1">
      <c r="B23" s="21"/>
      <c r="C23" s="22"/>
      <c r="D23" s="22"/>
      <c r="E23" s="299" t="s">
        <v>1</v>
      </c>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2"/>
      <c r="AP23" s="22"/>
      <c r="AQ23" s="22"/>
      <c r="AR23" s="20"/>
      <c r="BE23" s="292"/>
    </row>
    <row r="24" spans="1:71"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292"/>
    </row>
    <row r="25" spans="1:71" s="1" customFormat="1" ht="6.95"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E25" s="292"/>
    </row>
    <row r="26" spans="1:71" s="2" customFormat="1" ht="25.9" customHeight="1">
      <c r="A26" s="34"/>
      <c r="B26" s="35"/>
      <c r="C26" s="36"/>
      <c r="D26" s="37" t="s">
        <v>42</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00">
        <f>ROUND(AG94,2)</f>
        <v>0</v>
      </c>
      <c r="AL26" s="301"/>
      <c r="AM26" s="301"/>
      <c r="AN26" s="301"/>
      <c r="AO26" s="301"/>
      <c r="AP26" s="36"/>
      <c r="AQ26" s="36"/>
      <c r="AR26" s="39"/>
      <c r="BE26" s="292"/>
    </row>
    <row r="27" spans="1:71" s="2" customFormat="1" ht="6.95"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292"/>
    </row>
    <row r="28" spans="1:71" s="2" customFormat="1" ht="12.75">
      <c r="A28" s="34"/>
      <c r="B28" s="35"/>
      <c r="C28" s="36"/>
      <c r="D28" s="36"/>
      <c r="E28" s="36"/>
      <c r="F28" s="36"/>
      <c r="G28" s="36"/>
      <c r="H28" s="36"/>
      <c r="I28" s="36"/>
      <c r="J28" s="36"/>
      <c r="K28" s="36"/>
      <c r="L28" s="302" t="s">
        <v>43</v>
      </c>
      <c r="M28" s="302"/>
      <c r="N28" s="302"/>
      <c r="O28" s="302"/>
      <c r="P28" s="302"/>
      <c r="Q28" s="36"/>
      <c r="R28" s="36"/>
      <c r="S28" s="36"/>
      <c r="T28" s="36"/>
      <c r="U28" s="36"/>
      <c r="V28" s="36"/>
      <c r="W28" s="302" t="s">
        <v>44</v>
      </c>
      <c r="X28" s="302"/>
      <c r="Y28" s="302"/>
      <c r="Z28" s="302"/>
      <c r="AA28" s="302"/>
      <c r="AB28" s="302"/>
      <c r="AC28" s="302"/>
      <c r="AD28" s="302"/>
      <c r="AE28" s="302"/>
      <c r="AF28" s="36"/>
      <c r="AG28" s="36"/>
      <c r="AH28" s="36"/>
      <c r="AI28" s="36"/>
      <c r="AJ28" s="36"/>
      <c r="AK28" s="302" t="s">
        <v>45</v>
      </c>
      <c r="AL28" s="302"/>
      <c r="AM28" s="302"/>
      <c r="AN28" s="302"/>
      <c r="AO28" s="302"/>
      <c r="AP28" s="36"/>
      <c r="AQ28" s="36"/>
      <c r="AR28" s="39"/>
      <c r="BE28" s="292"/>
    </row>
    <row r="29" spans="1:71" s="3" customFormat="1" ht="14.45" customHeight="1">
      <c r="B29" s="40"/>
      <c r="C29" s="41"/>
      <c r="D29" s="29" t="s">
        <v>46</v>
      </c>
      <c r="E29" s="41"/>
      <c r="F29" s="29" t="s">
        <v>47</v>
      </c>
      <c r="G29" s="41"/>
      <c r="H29" s="41"/>
      <c r="I29" s="41"/>
      <c r="J29" s="41"/>
      <c r="K29" s="41"/>
      <c r="L29" s="305">
        <v>0.21</v>
      </c>
      <c r="M29" s="304"/>
      <c r="N29" s="304"/>
      <c r="O29" s="304"/>
      <c r="P29" s="304"/>
      <c r="Q29" s="41"/>
      <c r="R29" s="41"/>
      <c r="S29" s="41"/>
      <c r="T29" s="41"/>
      <c r="U29" s="41"/>
      <c r="V29" s="41"/>
      <c r="W29" s="303">
        <f>ROUND(AZ94, 2)</f>
        <v>0</v>
      </c>
      <c r="X29" s="304"/>
      <c r="Y29" s="304"/>
      <c r="Z29" s="304"/>
      <c r="AA29" s="304"/>
      <c r="AB29" s="304"/>
      <c r="AC29" s="304"/>
      <c r="AD29" s="304"/>
      <c r="AE29" s="304"/>
      <c r="AF29" s="41"/>
      <c r="AG29" s="41"/>
      <c r="AH29" s="41"/>
      <c r="AI29" s="41"/>
      <c r="AJ29" s="41"/>
      <c r="AK29" s="303">
        <f>ROUND(AV94, 2)</f>
        <v>0</v>
      </c>
      <c r="AL29" s="304"/>
      <c r="AM29" s="304"/>
      <c r="AN29" s="304"/>
      <c r="AO29" s="304"/>
      <c r="AP29" s="41"/>
      <c r="AQ29" s="41"/>
      <c r="AR29" s="42"/>
      <c r="BE29" s="293"/>
    </row>
    <row r="30" spans="1:71" s="3" customFormat="1" ht="14.45" customHeight="1">
      <c r="B30" s="40"/>
      <c r="C30" s="41"/>
      <c r="D30" s="41"/>
      <c r="E30" s="41"/>
      <c r="F30" s="29" t="s">
        <v>48</v>
      </c>
      <c r="G30" s="41"/>
      <c r="H30" s="41"/>
      <c r="I30" s="41"/>
      <c r="J30" s="41"/>
      <c r="K30" s="41"/>
      <c r="L30" s="305">
        <v>0.15</v>
      </c>
      <c r="M30" s="304"/>
      <c r="N30" s="304"/>
      <c r="O30" s="304"/>
      <c r="P30" s="304"/>
      <c r="Q30" s="41"/>
      <c r="R30" s="41"/>
      <c r="S30" s="41"/>
      <c r="T30" s="41"/>
      <c r="U30" s="41"/>
      <c r="V30" s="41"/>
      <c r="W30" s="303">
        <f>ROUND(BA94, 2)</f>
        <v>0</v>
      </c>
      <c r="X30" s="304"/>
      <c r="Y30" s="304"/>
      <c r="Z30" s="304"/>
      <c r="AA30" s="304"/>
      <c r="AB30" s="304"/>
      <c r="AC30" s="304"/>
      <c r="AD30" s="304"/>
      <c r="AE30" s="304"/>
      <c r="AF30" s="41"/>
      <c r="AG30" s="41"/>
      <c r="AH30" s="41"/>
      <c r="AI30" s="41"/>
      <c r="AJ30" s="41"/>
      <c r="AK30" s="303">
        <f>ROUND(AW94, 2)</f>
        <v>0</v>
      </c>
      <c r="AL30" s="304"/>
      <c r="AM30" s="304"/>
      <c r="AN30" s="304"/>
      <c r="AO30" s="304"/>
      <c r="AP30" s="41"/>
      <c r="AQ30" s="41"/>
      <c r="AR30" s="42"/>
      <c r="BE30" s="293"/>
    </row>
    <row r="31" spans="1:71" s="3" customFormat="1" ht="14.45" hidden="1" customHeight="1">
      <c r="B31" s="40"/>
      <c r="C31" s="41"/>
      <c r="D31" s="41"/>
      <c r="E31" s="41"/>
      <c r="F31" s="29" t="s">
        <v>49</v>
      </c>
      <c r="G31" s="41"/>
      <c r="H31" s="41"/>
      <c r="I31" s="41"/>
      <c r="J31" s="41"/>
      <c r="K31" s="41"/>
      <c r="L31" s="305">
        <v>0.21</v>
      </c>
      <c r="M31" s="304"/>
      <c r="N31" s="304"/>
      <c r="O31" s="304"/>
      <c r="P31" s="304"/>
      <c r="Q31" s="41"/>
      <c r="R31" s="41"/>
      <c r="S31" s="41"/>
      <c r="T31" s="41"/>
      <c r="U31" s="41"/>
      <c r="V31" s="41"/>
      <c r="W31" s="303">
        <f>ROUND(BB94, 2)</f>
        <v>0</v>
      </c>
      <c r="X31" s="304"/>
      <c r="Y31" s="304"/>
      <c r="Z31" s="304"/>
      <c r="AA31" s="304"/>
      <c r="AB31" s="304"/>
      <c r="AC31" s="304"/>
      <c r="AD31" s="304"/>
      <c r="AE31" s="304"/>
      <c r="AF31" s="41"/>
      <c r="AG31" s="41"/>
      <c r="AH31" s="41"/>
      <c r="AI31" s="41"/>
      <c r="AJ31" s="41"/>
      <c r="AK31" s="303">
        <v>0</v>
      </c>
      <c r="AL31" s="304"/>
      <c r="AM31" s="304"/>
      <c r="AN31" s="304"/>
      <c r="AO31" s="304"/>
      <c r="AP31" s="41"/>
      <c r="AQ31" s="41"/>
      <c r="AR31" s="42"/>
      <c r="BE31" s="293"/>
    </row>
    <row r="32" spans="1:71" s="3" customFormat="1" ht="14.45" hidden="1" customHeight="1">
      <c r="B32" s="40"/>
      <c r="C32" s="41"/>
      <c r="D32" s="41"/>
      <c r="E32" s="41"/>
      <c r="F32" s="29" t="s">
        <v>50</v>
      </c>
      <c r="G32" s="41"/>
      <c r="H32" s="41"/>
      <c r="I32" s="41"/>
      <c r="J32" s="41"/>
      <c r="K32" s="41"/>
      <c r="L32" s="305">
        <v>0.15</v>
      </c>
      <c r="M32" s="304"/>
      <c r="N32" s="304"/>
      <c r="O32" s="304"/>
      <c r="P32" s="304"/>
      <c r="Q32" s="41"/>
      <c r="R32" s="41"/>
      <c r="S32" s="41"/>
      <c r="T32" s="41"/>
      <c r="U32" s="41"/>
      <c r="V32" s="41"/>
      <c r="W32" s="303">
        <f>ROUND(BC94, 2)</f>
        <v>0</v>
      </c>
      <c r="X32" s="304"/>
      <c r="Y32" s="304"/>
      <c r="Z32" s="304"/>
      <c r="AA32" s="304"/>
      <c r="AB32" s="304"/>
      <c r="AC32" s="304"/>
      <c r="AD32" s="304"/>
      <c r="AE32" s="304"/>
      <c r="AF32" s="41"/>
      <c r="AG32" s="41"/>
      <c r="AH32" s="41"/>
      <c r="AI32" s="41"/>
      <c r="AJ32" s="41"/>
      <c r="AK32" s="303">
        <v>0</v>
      </c>
      <c r="AL32" s="304"/>
      <c r="AM32" s="304"/>
      <c r="AN32" s="304"/>
      <c r="AO32" s="304"/>
      <c r="AP32" s="41"/>
      <c r="AQ32" s="41"/>
      <c r="AR32" s="42"/>
      <c r="BE32" s="293"/>
    </row>
    <row r="33" spans="1:57" s="3" customFormat="1" ht="14.45" hidden="1" customHeight="1">
      <c r="B33" s="40"/>
      <c r="C33" s="41"/>
      <c r="D33" s="41"/>
      <c r="E33" s="41"/>
      <c r="F33" s="29" t="s">
        <v>51</v>
      </c>
      <c r="G33" s="41"/>
      <c r="H33" s="41"/>
      <c r="I33" s="41"/>
      <c r="J33" s="41"/>
      <c r="K33" s="41"/>
      <c r="L33" s="305">
        <v>0</v>
      </c>
      <c r="M33" s="304"/>
      <c r="N33" s="304"/>
      <c r="O33" s="304"/>
      <c r="P33" s="304"/>
      <c r="Q33" s="41"/>
      <c r="R33" s="41"/>
      <c r="S33" s="41"/>
      <c r="T33" s="41"/>
      <c r="U33" s="41"/>
      <c r="V33" s="41"/>
      <c r="W33" s="303">
        <f>ROUND(BD94, 2)</f>
        <v>0</v>
      </c>
      <c r="X33" s="304"/>
      <c r="Y33" s="304"/>
      <c r="Z33" s="304"/>
      <c r="AA33" s="304"/>
      <c r="AB33" s="304"/>
      <c r="AC33" s="304"/>
      <c r="AD33" s="304"/>
      <c r="AE33" s="304"/>
      <c r="AF33" s="41"/>
      <c r="AG33" s="41"/>
      <c r="AH33" s="41"/>
      <c r="AI33" s="41"/>
      <c r="AJ33" s="41"/>
      <c r="AK33" s="303">
        <v>0</v>
      </c>
      <c r="AL33" s="304"/>
      <c r="AM33" s="304"/>
      <c r="AN33" s="304"/>
      <c r="AO33" s="304"/>
      <c r="AP33" s="41"/>
      <c r="AQ33" s="41"/>
      <c r="AR33" s="42"/>
      <c r="BE33" s="293"/>
    </row>
    <row r="34" spans="1:57" s="2" customFormat="1" ht="6.95"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c r="BE34" s="292"/>
    </row>
    <row r="35" spans="1:57" s="2" customFormat="1" ht="25.9" customHeight="1">
      <c r="A35" s="34"/>
      <c r="B35" s="35"/>
      <c r="C35" s="43"/>
      <c r="D35" s="44" t="s">
        <v>52</v>
      </c>
      <c r="E35" s="45"/>
      <c r="F35" s="45"/>
      <c r="G35" s="45"/>
      <c r="H35" s="45"/>
      <c r="I35" s="45"/>
      <c r="J35" s="45"/>
      <c r="K35" s="45"/>
      <c r="L35" s="45"/>
      <c r="M35" s="45"/>
      <c r="N35" s="45"/>
      <c r="O35" s="45"/>
      <c r="P35" s="45"/>
      <c r="Q35" s="45"/>
      <c r="R35" s="45"/>
      <c r="S35" s="45"/>
      <c r="T35" s="46" t="s">
        <v>53</v>
      </c>
      <c r="U35" s="45"/>
      <c r="V35" s="45"/>
      <c r="W35" s="45"/>
      <c r="X35" s="309" t="s">
        <v>54</v>
      </c>
      <c r="Y35" s="307"/>
      <c r="Z35" s="307"/>
      <c r="AA35" s="307"/>
      <c r="AB35" s="307"/>
      <c r="AC35" s="45"/>
      <c r="AD35" s="45"/>
      <c r="AE35" s="45"/>
      <c r="AF35" s="45"/>
      <c r="AG35" s="45"/>
      <c r="AH35" s="45"/>
      <c r="AI35" s="45"/>
      <c r="AJ35" s="45"/>
      <c r="AK35" s="306">
        <f>SUM(AK26:AK33)</f>
        <v>0</v>
      </c>
      <c r="AL35" s="307"/>
      <c r="AM35" s="307"/>
      <c r="AN35" s="307"/>
      <c r="AO35" s="308"/>
      <c r="AP35" s="43"/>
      <c r="AQ35" s="43"/>
      <c r="AR35" s="39"/>
      <c r="BE35" s="34"/>
    </row>
    <row r="36" spans="1:57" s="2" customFormat="1" ht="6.95"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c r="BE36" s="34"/>
    </row>
    <row r="37" spans="1:57" s="2" customFormat="1" ht="14.45" customHeight="1">
      <c r="A37" s="34"/>
      <c r="B37" s="35"/>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9"/>
      <c r="BE37" s="34"/>
    </row>
    <row r="38" spans="1:57" s="1" customFormat="1" ht="14.45"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1:57" s="1" customFormat="1" ht="14.45"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1:57" s="1" customFormat="1" ht="14.45"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1:57" s="1" customFormat="1" ht="14.45"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1:57" s="1" customFormat="1" ht="14.45"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1:57" s="1" customFormat="1" ht="14.45"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1:57" s="1" customFormat="1" ht="14.45"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1:57" s="1" customFormat="1" ht="14.45"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1:57" s="1" customFormat="1" ht="14.45"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1:57" s="1" customFormat="1" ht="14.45"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1:57" s="1" customFormat="1" ht="14.45"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1:57" s="2" customFormat="1" ht="14.45" customHeight="1">
      <c r="B49" s="47"/>
      <c r="C49" s="48"/>
      <c r="D49" s="49" t="s">
        <v>55</v>
      </c>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49" t="s">
        <v>56</v>
      </c>
      <c r="AI49" s="50"/>
      <c r="AJ49" s="50"/>
      <c r="AK49" s="50"/>
      <c r="AL49" s="50"/>
      <c r="AM49" s="50"/>
      <c r="AN49" s="50"/>
      <c r="AO49" s="50"/>
      <c r="AP49" s="48"/>
      <c r="AQ49" s="48"/>
      <c r="AR49" s="51"/>
    </row>
    <row r="50" spans="1:57" ht="11.25">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1:57" ht="11.25">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1:57" ht="11.25">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1:57" ht="11.25">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1:57" ht="11.25">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1:57" ht="11.25">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1:57" ht="11.25">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1:57" ht="11.25">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1:57" ht="11.25">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1:57" ht="11.25">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2.75">
      <c r="A60" s="34"/>
      <c r="B60" s="35"/>
      <c r="C60" s="36"/>
      <c r="D60" s="52" t="s">
        <v>57</v>
      </c>
      <c r="E60" s="38"/>
      <c r="F60" s="38"/>
      <c r="G60" s="38"/>
      <c r="H60" s="38"/>
      <c r="I60" s="38"/>
      <c r="J60" s="38"/>
      <c r="K60" s="38"/>
      <c r="L60" s="38"/>
      <c r="M60" s="38"/>
      <c r="N60" s="38"/>
      <c r="O60" s="38"/>
      <c r="P60" s="38"/>
      <c r="Q60" s="38"/>
      <c r="R60" s="38"/>
      <c r="S60" s="38"/>
      <c r="T60" s="38"/>
      <c r="U60" s="38"/>
      <c r="V60" s="52" t="s">
        <v>58</v>
      </c>
      <c r="W60" s="38"/>
      <c r="X60" s="38"/>
      <c r="Y60" s="38"/>
      <c r="Z60" s="38"/>
      <c r="AA60" s="38"/>
      <c r="AB60" s="38"/>
      <c r="AC60" s="38"/>
      <c r="AD60" s="38"/>
      <c r="AE60" s="38"/>
      <c r="AF60" s="38"/>
      <c r="AG60" s="38"/>
      <c r="AH60" s="52" t="s">
        <v>57</v>
      </c>
      <c r="AI60" s="38"/>
      <c r="AJ60" s="38"/>
      <c r="AK60" s="38"/>
      <c r="AL60" s="38"/>
      <c r="AM60" s="52" t="s">
        <v>58</v>
      </c>
      <c r="AN60" s="38"/>
      <c r="AO60" s="38"/>
      <c r="AP60" s="36"/>
      <c r="AQ60" s="36"/>
      <c r="AR60" s="39"/>
      <c r="BE60" s="34"/>
    </row>
    <row r="61" spans="1:57" ht="11.25">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1:57" ht="11.25">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1:57" ht="11.25">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2.75">
      <c r="A64" s="34"/>
      <c r="B64" s="35"/>
      <c r="C64" s="36"/>
      <c r="D64" s="49" t="s">
        <v>59</v>
      </c>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49" t="s">
        <v>60</v>
      </c>
      <c r="AI64" s="53"/>
      <c r="AJ64" s="53"/>
      <c r="AK64" s="53"/>
      <c r="AL64" s="53"/>
      <c r="AM64" s="53"/>
      <c r="AN64" s="53"/>
      <c r="AO64" s="53"/>
      <c r="AP64" s="36"/>
      <c r="AQ64" s="36"/>
      <c r="AR64" s="39"/>
      <c r="BE64" s="34"/>
    </row>
    <row r="65" spans="1:57" ht="11.25">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1:57" ht="11.25">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1:57" ht="11.25">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1:57" ht="11.25">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1:57" ht="11.25">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1:57" ht="11.25">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1:57" ht="11.25">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1:57" ht="11.25">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1:57" ht="11.25">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1:57" ht="11.25">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2.75">
      <c r="A75" s="34"/>
      <c r="B75" s="35"/>
      <c r="C75" s="36"/>
      <c r="D75" s="52" t="s">
        <v>57</v>
      </c>
      <c r="E75" s="38"/>
      <c r="F75" s="38"/>
      <c r="G75" s="38"/>
      <c r="H75" s="38"/>
      <c r="I75" s="38"/>
      <c r="J75" s="38"/>
      <c r="K75" s="38"/>
      <c r="L75" s="38"/>
      <c r="M75" s="38"/>
      <c r="N75" s="38"/>
      <c r="O75" s="38"/>
      <c r="P75" s="38"/>
      <c r="Q75" s="38"/>
      <c r="R75" s="38"/>
      <c r="S75" s="38"/>
      <c r="T75" s="38"/>
      <c r="U75" s="38"/>
      <c r="V75" s="52" t="s">
        <v>58</v>
      </c>
      <c r="W75" s="38"/>
      <c r="X75" s="38"/>
      <c r="Y75" s="38"/>
      <c r="Z75" s="38"/>
      <c r="AA75" s="38"/>
      <c r="AB75" s="38"/>
      <c r="AC75" s="38"/>
      <c r="AD75" s="38"/>
      <c r="AE75" s="38"/>
      <c r="AF75" s="38"/>
      <c r="AG75" s="38"/>
      <c r="AH75" s="52" t="s">
        <v>57</v>
      </c>
      <c r="AI75" s="38"/>
      <c r="AJ75" s="38"/>
      <c r="AK75" s="38"/>
      <c r="AL75" s="38"/>
      <c r="AM75" s="52" t="s">
        <v>58</v>
      </c>
      <c r="AN75" s="38"/>
      <c r="AO75" s="38"/>
      <c r="AP75" s="36"/>
      <c r="AQ75" s="36"/>
      <c r="AR75" s="39"/>
      <c r="BE75" s="34"/>
    </row>
    <row r="76" spans="1:57" s="2" customFormat="1" ht="11.25">
      <c r="A76" s="34"/>
      <c r="B76" s="35"/>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9"/>
      <c r="BE76" s="34"/>
    </row>
    <row r="77" spans="1:57" s="2" customFormat="1" ht="6.95" customHeight="1">
      <c r="A77" s="34"/>
      <c r="B77" s="54"/>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39"/>
      <c r="BE77" s="34"/>
    </row>
    <row r="81" spans="1:91" s="2" customFormat="1" ht="6.95" customHeight="1">
      <c r="A81" s="34"/>
      <c r="B81" s="56"/>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39"/>
      <c r="BE81" s="34"/>
    </row>
    <row r="82" spans="1:91" s="2" customFormat="1" ht="24.95" customHeight="1">
      <c r="A82" s="34"/>
      <c r="B82" s="35"/>
      <c r="C82" s="23" t="s">
        <v>61</v>
      </c>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9"/>
      <c r="BE82" s="34"/>
    </row>
    <row r="83" spans="1:91" s="2" customFormat="1" ht="6.95" customHeight="1">
      <c r="A83" s="34"/>
      <c r="B83" s="35"/>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9"/>
      <c r="BE83" s="34"/>
    </row>
    <row r="84" spans="1:91" s="4" customFormat="1" ht="12" customHeight="1">
      <c r="B84" s="58"/>
      <c r="C84" s="29" t="s">
        <v>13</v>
      </c>
      <c r="D84" s="59"/>
      <c r="E84" s="59"/>
      <c r="F84" s="59"/>
      <c r="G84" s="59"/>
      <c r="H84" s="59"/>
      <c r="I84" s="59"/>
      <c r="J84" s="59"/>
      <c r="K84" s="59"/>
      <c r="L84" s="59" t="str">
        <f>K5</f>
        <v>1</v>
      </c>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60"/>
    </row>
    <row r="85" spans="1:91" s="5" customFormat="1" ht="36.950000000000003" customHeight="1">
      <c r="B85" s="61"/>
      <c r="C85" s="62" t="s">
        <v>16</v>
      </c>
      <c r="D85" s="63"/>
      <c r="E85" s="63"/>
      <c r="F85" s="63"/>
      <c r="G85" s="63"/>
      <c r="H85" s="63"/>
      <c r="I85" s="63"/>
      <c r="J85" s="63"/>
      <c r="K85" s="63"/>
      <c r="L85" s="270" t="str">
        <f>K6</f>
        <v>Hrozenkovská, Praha 17, č.akce 13491 - Etapa 1</v>
      </c>
      <c r="M85" s="271"/>
      <c r="N85" s="271"/>
      <c r="O85" s="271"/>
      <c r="P85" s="271"/>
      <c r="Q85" s="271"/>
      <c r="R85" s="271"/>
      <c r="S85" s="271"/>
      <c r="T85" s="271"/>
      <c r="U85" s="271"/>
      <c r="V85" s="271"/>
      <c r="W85" s="271"/>
      <c r="X85" s="271"/>
      <c r="Y85" s="271"/>
      <c r="Z85" s="271"/>
      <c r="AA85" s="271"/>
      <c r="AB85" s="271"/>
      <c r="AC85" s="271"/>
      <c r="AD85" s="271"/>
      <c r="AE85" s="271"/>
      <c r="AF85" s="271"/>
      <c r="AG85" s="271"/>
      <c r="AH85" s="271"/>
      <c r="AI85" s="271"/>
      <c r="AJ85" s="271"/>
      <c r="AK85" s="271"/>
      <c r="AL85" s="271"/>
      <c r="AM85" s="271"/>
      <c r="AN85" s="271"/>
      <c r="AO85" s="271"/>
      <c r="AP85" s="63"/>
      <c r="AQ85" s="63"/>
      <c r="AR85" s="64"/>
    </row>
    <row r="86" spans="1:91" s="2" customFormat="1" ht="6.95" customHeight="1">
      <c r="A86" s="34"/>
      <c r="B86" s="35"/>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9"/>
      <c r="BE86" s="34"/>
    </row>
    <row r="87" spans="1:91" s="2" customFormat="1" ht="12" customHeight="1">
      <c r="A87" s="34"/>
      <c r="B87" s="35"/>
      <c r="C87" s="29" t="s">
        <v>20</v>
      </c>
      <c r="D87" s="36"/>
      <c r="E87" s="36"/>
      <c r="F87" s="36"/>
      <c r="G87" s="36"/>
      <c r="H87" s="36"/>
      <c r="I87" s="36"/>
      <c r="J87" s="36"/>
      <c r="K87" s="36"/>
      <c r="L87" s="65" t="str">
        <f>IF(K8="","",K8)</f>
        <v>ulice Hrozenkovská</v>
      </c>
      <c r="M87" s="36"/>
      <c r="N87" s="36"/>
      <c r="O87" s="36"/>
      <c r="P87" s="36"/>
      <c r="Q87" s="36"/>
      <c r="R87" s="36"/>
      <c r="S87" s="36"/>
      <c r="T87" s="36"/>
      <c r="U87" s="36"/>
      <c r="V87" s="36"/>
      <c r="W87" s="36"/>
      <c r="X87" s="36"/>
      <c r="Y87" s="36"/>
      <c r="Z87" s="36"/>
      <c r="AA87" s="36"/>
      <c r="AB87" s="36"/>
      <c r="AC87" s="36"/>
      <c r="AD87" s="36"/>
      <c r="AE87" s="36"/>
      <c r="AF87" s="36"/>
      <c r="AG87" s="36"/>
      <c r="AH87" s="36"/>
      <c r="AI87" s="29" t="s">
        <v>22</v>
      </c>
      <c r="AJ87" s="36"/>
      <c r="AK87" s="36"/>
      <c r="AL87" s="36"/>
      <c r="AM87" s="272" t="str">
        <f>IF(AN8= "","",AN8)</f>
        <v>13. 4. 2020</v>
      </c>
      <c r="AN87" s="272"/>
      <c r="AO87" s="36"/>
      <c r="AP87" s="36"/>
      <c r="AQ87" s="36"/>
      <c r="AR87" s="39"/>
      <c r="BE87" s="34"/>
    </row>
    <row r="88" spans="1:91" s="2" customFormat="1" ht="6.95" customHeight="1">
      <c r="A88" s="34"/>
      <c r="B88" s="35"/>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9"/>
      <c r="BE88" s="34"/>
    </row>
    <row r="89" spans="1:91" s="2" customFormat="1" ht="15.2" customHeight="1">
      <c r="A89" s="34"/>
      <c r="B89" s="35"/>
      <c r="C89" s="29" t="s">
        <v>24</v>
      </c>
      <c r="D89" s="36"/>
      <c r="E89" s="36"/>
      <c r="F89" s="36"/>
      <c r="G89" s="36"/>
      <c r="H89" s="36"/>
      <c r="I89" s="36"/>
      <c r="J89" s="36"/>
      <c r="K89" s="36"/>
      <c r="L89" s="59" t="str">
        <f>IF(E11= "","",E11)</f>
        <v>Technická správa komunikací hl. m. Prahy a.s.</v>
      </c>
      <c r="M89" s="36"/>
      <c r="N89" s="36"/>
      <c r="O89" s="36"/>
      <c r="P89" s="36"/>
      <c r="Q89" s="36"/>
      <c r="R89" s="36"/>
      <c r="S89" s="36"/>
      <c r="T89" s="36"/>
      <c r="U89" s="36"/>
      <c r="V89" s="36"/>
      <c r="W89" s="36"/>
      <c r="X89" s="36"/>
      <c r="Y89" s="36"/>
      <c r="Z89" s="36"/>
      <c r="AA89" s="36"/>
      <c r="AB89" s="36"/>
      <c r="AC89" s="36"/>
      <c r="AD89" s="36"/>
      <c r="AE89" s="36"/>
      <c r="AF89" s="36"/>
      <c r="AG89" s="36"/>
      <c r="AH89" s="36"/>
      <c r="AI89" s="29" t="s">
        <v>32</v>
      </c>
      <c r="AJ89" s="36"/>
      <c r="AK89" s="36"/>
      <c r="AL89" s="36"/>
      <c r="AM89" s="273" t="str">
        <f>IF(E17="","",E17)</f>
        <v>DIPRO, spol s r.o.</v>
      </c>
      <c r="AN89" s="274"/>
      <c r="AO89" s="274"/>
      <c r="AP89" s="274"/>
      <c r="AQ89" s="36"/>
      <c r="AR89" s="39"/>
      <c r="AS89" s="275" t="s">
        <v>62</v>
      </c>
      <c r="AT89" s="276"/>
      <c r="AU89" s="67"/>
      <c r="AV89" s="67"/>
      <c r="AW89" s="67"/>
      <c r="AX89" s="67"/>
      <c r="AY89" s="67"/>
      <c r="AZ89" s="67"/>
      <c r="BA89" s="67"/>
      <c r="BB89" s="67"/>
      <c r="BC89" s="67"/>
      <c r="BD89" s="68"/>
      <c r="BE89" s="34"/>
    </row>
    <row r="90" spans="1:91" s="2" customFormat="1" ht="15.2" customHeight="1">
      <c r="A90" s="34"/>
      <c r="B90" s="35"/>
      <c r="C90" s="29" t="s">
        <v>30</v>
      </c>
      <c r="D90" s="36"/>
      <c r="E90" s="36"/>
      <c r="F90" s="36"/>
      <c r="G90" s="36"/>
      <c r="H90" s="36"/>
      <c r="I90" s="36"/>
      <c r="J90" s="36"/>
      <c r="K90" s="36"/>
      <c r="L90" s="59" t="str">
        <f>IF(E14= "Vyplň údaj","",E14)</f>
        <v/>
      </c>
      <c r="M90" s="36"/>
      <c r="N90" s="36"/>
      <c r="O90" s="36"/>
      <c r="P90" s="36"/>
      <c r="Q90" s="36"/>
      <c r="R90" s="36"/>
      <c r="S90" s="36"/>
      <c r="T90" s="36"/>
      <c r="U90" s="36"/>
      <c r="V90" s="36"/>
      <c r="W90" s="36"/>
      <c r="X90" s="36"/>
      <c r="Y90" s="36"/>
      <c r="Z90" s="36"/>
      <c r="AA90" s="36"/>
      <c r="AB90" s="36"/>
      <c r="AC90" s="36"/>
      <c r="AD90" s="36"/>
      <c r="AE90" s="36"/>
      <c r="AF90" s="36"/>
      <c r="AG90" s="36"/>
      <c r="AH90" s="36"/>
      <c r="AI90" s="29" t="s">
        <v>37</v>
      </c>
      <c r="AJ90" s="36"/>
      <c r="AK90" s="36"/>
      <c r="AL90" s="36"/>
      <c r="AM90" s="273" t="str">
        <f>IF(E20="","",E20)</f>
        <v>TMI Building s.r.o.</v>
      </c>
      <c r="AN90" s="274"/>
      <c r="AO90" s="274"/>
      <c r="AP90" s="274"/>
      <c r="AQ90" s="36"/>
      <c r="AR90" s="39"/>
      <c r="AS90" s="277"/>
      <c r="AT90" s="278"/>
      <c r="AU90" s="69"/>
      <c r="AV90" s="69"/>
      <c r="AW90" s="69"/>
      <c r="AX90" s="69"/>
      <c r="AY90" s="69"/>
      <c r="AZ90" s="69"/>
      <c r="BA90" s="69"/>
      <c r="BB90" s="69"/>
      <c r="BC90" s="69"/>
      <c r="BD90" s="70"/>
      <c r="BE90" s="34"/>
    </row>
    <row r="91" spans="1:91" s="2" customFormat="1" ht="10.9" customHeight="1">
      <c r="A91" s="34"/>
      <c r="B91" s="35"/>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9"/>
      <c r="AS91" s="279"/>
      <c r="AT91" s="280"/>
      <c r="AU91" s="71"/>
      <c r="AV91" s="71"/>
      <c r="AW91" s="71"/>
      <c r="AX91" s="71"/>
      <c r="AY91" s="71"/>
      <c r="AZ91" s="71"/>
      <c r="BA91" s="71"/>
      <c r="BB91" s="71"/>
      <c r="BC91" s="71"/>
      <c r="BD91" s="72"/>
      <c r="BE91" s="34"/>
    </row>
    <row r="92" spans="1:91" s="2" customFormat="1" ht="29.25" customHeight="1">
      <c r="A92" s="34"/>
      <c r="B92" s="35"/>
      <c r="C92" s="281" t="s">
        <v>63</v>
      </c>
      <c r="D92" s="282"/>
      <c r="E92" s="282"/>
      <c r="F92" s="282"/>
      <c r="G92" s="282"/>
      <c r="H92" s="73"/>
      <c r="I92" s="284" t="s">
        <v>64</v>
      </c>
      <c r="J92" s="282"/>
      <c r="K92" s="282"/>
      <c r="L92" s="282"/>
      <c r="M92" s="282"/>
      <c r="N92" s="282"/>
      <c r="O92" s="282"/>
      <c r="P92" s="282"/>
      <c r="Q92" s="282"/>
      <c r="R92" s="282"/>
      <c r="S92" s="282"/>
      <c r="T92" s="282"/>
      <c r="U92" s="282"/>
      <c r="V92" s="282"/>
      <c r="W92" s="282"/>
      <c r="X92" s="282"/>
      <c r="Y92" s="282"/>
      <c r="Z92" s="282"/>
      <c r="AA92" s="282"/>
      <c r="AB92" s="282"/>
      <c r="AC92" s="282"/>
      <c r="AD92" s="282"/>
      <c r="AE92" s="282"/>
      <c r="AF92" s="282"/>
      <c r="AG92" s="283" t="s">
        <v>65</v>
      </c>
      <c r="AH92" s="282"/>
      <c r="AI92" s="282"/>
      <c r="AJ92" s="282"/>
      <c r="AK92" s="282"/>
      <c r="AL92" s="282"/>
      <c r="AM92" s="282"/>
      <c r="AN92" s="284" t="s">
        <v>66</v>
      </c>
      <c r="AO92" s="282"/>
      <c r="AP92" s="285"/>
      <c r="AQ92" s="74" t="s">
        <v>67</v>
      </c>
      <c r="AR92" s="39"/>
      <c r="AS92" s="75" t="s">
        <v>68</v>
      </c>
      <c r="AT92" s="76" t="s">
        <v>69</v>
      </c>
      <c r="AU92" s="76" t="s">
        <v>70</v>
      </c>
      <c r="AV92" s="76" t="s">
        <v>71</v>
      </c>
      <c r="AW92" s="76" t="s">
        <v>72</v>
      </c>
      <c r="AX92" s="76" t="s">
        <v>73</v>
      </c>
      <c r="AY92" s="76" t="s">
        <v>74</v>
      </c>
      <c r="AZ92" s="76" t="s">
        <v>75</v>
      </c>
      <c r="BA92" s="76" t="s">
        <v>76</v>
      </c>
      <c r="BB92" s="76" t="s">
        <v>77</v>
      </c>
      <c r="BC92" s="76" t="s">
        <v>78</v>
      </c>
      <c r="BD92" s="77" t="s">
        <v>79</v>
      </c>
      <c r="BE92" s="34"/>
    </row>
    <row r="93" spans="1:91" s="2" customFormat="1" ht="10.9" customHeight="1">
      <c r="A93" s="34"/>
      <c r="B93" s="35"/>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9"/>
      <c r="AS93" s="78"/>
      <c r="AT93" s="79"/>
      <c r="AU93" s="79"/>
      <c r="AV93" s="79"/>
      <c r="AW93" s="79"/>
      <c r="AX93" s="79"/>
      <c r="AY93" s="79"/>
      <c r="AZ93" s="79"/>
      <c r="BA93" s="79"/>
      <c r="BB93" s="79"/>
      <c r="BC93" s="79"/>
      <c r="BD93" s="80"/>
      <c r="BE93" s="34"/>
    </row>
    <row r="94" spans="1:91" s="6" customFormat="1" ht="32.450000000000003" customHeight="1">
      <c r="B94" s="81"/>
      <c r="C94" s="82" t="s">
        <v>80</v>
      </c>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289">
        <f>ROUND(SUM(AG95:AG98),2)</f>
        <v>0</v>
      </c>
      <c r="AH94" s="289"/>
      <c r="AI94" s="289"/>
      <c r="AJ94" s="289"/>
      <c r="AK94" s="289"/>
      <c r="AL94" s="289"/>
      <c r="AM94" s="289"/>
      <c r="AN94" s="290">
        <f>SUM(AG94,AT94)</f>
        <v>0</v>
      </c>
      <c r="AO94" s="290"/>
      <c r="AP94" s="290"/>
      <c r="AQ94" s="85" t="s">
        <v>1</v>
      </c>
      <c r="AR94" s="86"/>
      <c r="AS94" s="87">
        <f>ROUND(SUM(AS95:AS98),2)</f>
        <v>0</v>
      </c>
      <c r="AT94" s="88">
        <f>ROUND(SUM(AV94:AW94),2)</f>
        <v>0</v>
      </c>
      <c r="AU94" s="89">
        <f>ROUND(SUM(AU95:AU98),5)</f>
        <v>0</v>
      </c>
      <c r="AV94" s="88">
        <f>ROUND(AZ94*L29,2)</f>
        <v>0</v>
      </c>
      <c r="AW94" s="88">
        <f>ROUND(BA94*L30,2)</f>
        <v>0</v>
      </c>
      <c r="AX94" s="88">
        <f>ROUND(BB94*L29,2)</f>
        <v>0</v>
      </c>
      <c r="AY94" s="88">
        <f>ROUND(BC94*L30,2)</f>
        <v>0</v>
      </c>
      <c r="AZ94" s="88">
        <f>ROUND(SUM(AZ95:AZ98),2)</f>
        <v>0</v>
      </c>
      <c r="BA94" s="88">
        <f>ROUND(SUM(BA95:BA98),2)</f>
        <v>0</v>
      </c>
      <c r="BB94" s="88">
        <f>ROUND(SUM(BB95:BB98),2)</f>
        <v>0</v>
      </c>
      <c r="BC94" s="88">
        <f>ROUND(SUM(BC95:BC98),2)</f>
        <v>0</v>
      </c>
      <c r="BD94" s="90">
        <f>ROUND(SUM(BD95:BD98),2)</f>
        <v>0</v>
      </c>
      <c r="BS94" s="91" t="s">
        <v>81</v>
      </c>
      <c r="BT94" s="91" t="s">
        <v>82</v>
      </c>
      <c r="BU94" s="92" t="s">
        <v>83</v>
      </c>
      <c r="BV94" s="91" t="s">
        <v>84</v>
      </c>
      <c r="BW94" s="91" t="s">
        <v>5</v>
      </c>
      <c r="BX94" s="91" t="s">
        <v>85</v>
      </c>
      <c r="CL94" s="91" t="s">
        <v>1</v>
      </c>
    </row>
    <row r="95" spans="1:91" s="7" customFormat="1" ht="16.5" customHeight="1">
      <c r="A95" s="93" t="s">
        <v>86</v>
      </c>
      <c r="B95" s="94"/>
      <c r="C95" s="95"/>
      <c r="D95" s="286" t="s">
        <v>87</v>
      </c>
      <c r="E95" s="286"/>
      <c r="F95" s="286"/>
      <c r="G95" s="286"/>
      <c r="H95" s="286"/>
      <c r="I95" s="96"/>
      <c r="J95" s="286" t="s">
        <v>88</v>
      </c>
      <c r="K95" s="286"/>
      <c r="L95" s="286"/>
      <c r="M95" s="286"/>
      <c r="N95" s="286"/>
      <c r="O95" s="286"/>
      <c r="P95" s="286"/>
      <c r="Q95" s="286"/>
      <c r="R95" s="286"/>
      <c r="S95" s="286"/>
      <c r="T95" s="286"/>
      <c r="U95" s="286"/>
      <c r="V95" s="286"/>
      <c r="W95" s="286"/>
      <c r="X95" s="286"/>
      <c r="Y95" s="286"/>
      <c r="Z95" s="286"/>
      <c r="AA95" s="286"/>
      <c r="AB95" s="286"/>
      <c r="AC95" s="286"/>
      <c r="AD95" s="286"/>
      <c r="AE95" s="286"/>
      <c r="AF95" s="286"/>
      <c r="AG95" s="287">
        <f>'SO 101 - Komunikace'!J30</f>
        <v>0</v>
      </c>
      <c r="AH95" s="288"/>
      <c r="AI95" s="288"/>
      <c r="AJ95" s="288"/>
      <c r="AK95" s="288"/>
      <c r="AL95" s="288"/>
      <c r="AM95" s="288"/>
      <c r="AN95" s="287">
        <f>SUM(AG95,AT95)</f>
        <v>0</v>
      </c>
      <c r="AO95" s="288"/>
      <c r="AP95" s="288"/>
      <c r="AQ95" s="97" t="s">
        <v>89</v>
      </c>
      <c r="AR95" s="98"/>
      <c r="AS95" s="99">
        <v>0</v>
      </c>
      <c r="AT95" s="100">
        <f>ROUND(SUM(AV95:AW95),2)</f>
        <v>0</v>
      </c>
      <c r="AU95" s="101">
        <f>'SO 101 - Komunikace'!P128</f>
        <v>0</v>
      </c>
      <c r="AV95" s="100">
        <f>'SO 101 - Komunikace'!J33</f>
        <v>0</v>
      </c>
      <c r="AW95" s="100">
        <f>'SO 101 - Komunikace'!J34</f>
        <v>0</v>
      </c>
      <c r="AX95" s="100">
        <f>'SO 101 - Komunikace'!J35</f>
        <v>0</v>
      </c>
      <c r="AY95" s="100">
        <f>'SO 101 - Komunikace'!J36</f>
        <v>0</v>
      </c>
      <c r="AZ95" s="100">
        <f>'SO 101 - Komunikace'!F33</f>
        <v>0</v>
      </c>
      <c r="BA95" s="100">
        <f>'SO 101 - Komunikace'!F34</f>
        <v>0</v>
      </c>
      <c r="BB95" s="100">
        <f>'SO 101 - Komunikace'!F35</f>
        <v>0</v>
      </c>
      <c r="BC95" s="100">
        <f>'SO 101 - Komunikace'!F36</f>
        <v>0</v>
      </c>
      <c r="BD95" s="102">
        <f>'SO 101 - Komunikace'!F37</f>
        <v>0</v>
      </c>
      <c r="BT95" s="103" t="s">
        <v>14</v>
      </c>
      <c r="BV95" s="103" t="s">
        <v>84</v>
      </c>
      <c r="BW95" s="103" t="s">
        <v>90</v>
      </c>
      <c r="BX95" s="103" t="s">
        <v>5</v>
      </c>
      <c r="CL95" s="103" t="s">
        <v>1</v>
      </c>
      <c r="CM95" s="103" t="s">
        <v>91</v>
      </c>
    </row>
    <row r="96" spans="1:91" s="7" customFormat="1" ht="16.5" customHeight="1">
      <c r="A96" s="93" t="s">
        <v>86</v>
      </c>
      <c r="B96" s="94"/>
      <c r="C96" s="95"/>
      <c r="D96" s="286" t="s">
        <v>92</v>
      </c>
      <c r="E96" s="286"/>
      <c r="F96" s="286"/>
      <c r="G96" s="286"/>
      <c r="H96" s="286"/>
      <c r="I96" s="96"/>
      <c r="J96" s="286" t="s">
        <v>93</v>
      </c>
      <c r="K96" s="286"/>
      <c r="L96" s="286"/>
      <c r="M96" s="286"/>
      <c r="N96" s="286"/>
      <c r="O96" s="286"/>
      <c r="P96" s="286"/>
      <c r="Q96" s="286"/>
      <c r="R96" s="286"/>
      <c r="S96" s="286"/>
      <c r="T96" s="286"/>
      <c r="U96" s="286"/>
      <c r="V96" s="286"/>
      <c r="W96" s="286"/>
      <c r="X96" s="286"/>
      <c r="Y96" s="286"/>
      <c r="Z96" s="286"/>
      <c r="AA96" s="286"/>
      <c r="AB96" s="286"/>
      <c r="AC96" s="286"/>
      <c r="AD96" s="286"/>
      <c r="AE96" s="286"/>
      <c r="AF96" s="286"/>
      <c r="AG96" s="287">
        <f>'SO 301 - Rekonstrukce pří...'!J30</f>
        <v>0</v>
      </c>
      <c r="AH96" s="288"/>
      <c r="AI96" s="288"/>
      <c r="AJ96" s="288"/>
      <c r="AK96" s="288"/>
      <c r="AL96" s="288"/>
      <c r="AM96" s="288"/>
      <c r="AN96" s="287">
        <f>SUM(AG96,AT96)</f>
        <v>0</v>
      </c>
      <c r="AO96" s="288"/>
      <c r="AP96" s="288"/>
      <c r="AQ96" s="97" t="s">
        <v>89</v>
      </c>
      <c r="AR96" s="98"/>
      <c r="AS96" s="99">
        <v>0</v>
      </c>
      <c r="AT96" s="100">
        <f>ROUND(SUM(AV96:AW96),2)</f>
        <v>0</v>
      </c>
      <c r="AU96" s="101">
        <f>'SO 301 - Rekonstrukce pří...'!P123</f>
        <v>0</v>
      </c>
      <c r="AV96" s="100">
        <f>'SO 301 - Rekonstrukce pří...'!J33</f>
        <v>0</v>
      </c>
      <c r="AW96" s="100">
        <f>'SO 301 - Rekonstrukce pří...'!J34</f>
        <v>0</v>
      </c>
      <c r="AX96" s="100">
        <f>'SO 301 - Rekonstrukce pří...'!J35</f>
        <v>0</v>
      </c>
      <c r="AY96" s="100">
        <f>'SO 301 - Rekonstrukce pří...'!J36</f>
        <v>0</v>
      </c>
      <c r="AZ96" s="100">
        <f>'SO 301 - Rekonstrukce pří...'!F33</f>
        <v>0</v>
      </c>
      <c r="BA96" s="100">
        <f>'SO 301 - Rekonstrukce pří...'!F34</f>
        <v>0</v>
      </c>
      <c r="BB96" s="100">
        <f>'SO 301 - Rekonstrukce pří...'!F35</f>
        <v>0</v>
      </c>
      <c r="BC96" s="100">
        <f>'SO 301 - Rekonstrukce pří...'!F36</f>
        <v>0</v>
      </c>
      <c r="BD96" s="102">
        <f>'SO 301 - Rekonstrukce pří...'!F37</f>
        <v>0</v>
      </c>
      <c r="BT96" s="103" t="s">
        <v>14</v>
      </c>
      <c r="BV96" s="103" t="s">
        <v>84</v>
      </c>
      <c r="BW96" s="103" t="s">
        <v>94</v>
      </c>
      <c r="BX96" s="103" t="s">
        <v>5</v>
      </c>
      <c r="CL96" s="103" t="s">
        <v>1</v>
      </c>
      <c r="CM96" s="103" t="s">
        <v>91</v>
      </c>
    </row>
    <row r="97" spans="1:91" s="7" customFormat="1" ht="16.5" customHeight="1">
      <c r="A97" s="93" t="s">
        <v>86</v>
      </c>
      <c r="B97" s="94"/>
      <c r="C97" s="95"/>
      <c r="D97" s="286" t="s">
        <v>95</v>
      </c>
      <c r="E97" s="286"/>
      <c r="F97" s="286"/>
      <c r="G97" s="286"/>
      <c r="H97" s="286"/>
      <c r="I97" s="96"/>
      <c r="J97" s="286" t="s">
        <v>96</v>
      </c>
      <c r="K97" s="286"/>
      <c r="L97" s="286"/>
      <c r="M97" s="286"/>
      <c r="N97" s="286"/>
      <c r="O97" s="286"/>
      <c r="P97" s="286"/>
      <c r="Q97" s="286"/>
      <c r="R97" s="286"/>
      <c r="S97" s="286"/>
      <c r="T97" s="286"/>
      <c r="U97" s="286"/>
      <c r="V97" s="286"/>
      <c r="W97" s="286"/>
      <c r="X97" s="286"/>
      <c r="Y97" s="286"/>
      <c r="Z97" s="286"/>
      <c r="AA97" s="286"/>
      <c r="AB97" s="286"/>
      <c r="AC97" s="286"/>
      <c r="AD97" s="286"/>
      <c r="AE97" s="286"/>
      <c r="AF97" s="286"/>
      <c r="AG97" s="287">
        <f>'VRN - Vedlejší rozpočtové...'!J30</f>
        <v>0</v>
      </c>
      <c r="AH97" s="288"/>
      <c r="AI97" s="288"/>
      <c r="AJ97" s="288"/>
      <c r="AK97" s="288"/>
      <c r="AL97" s="288"/>
      <c r="AM97" s="288"/>
      <c r="AN97" s="287">
        <f>SUM(AG97,AT97)</f>
        <v>0</v>
      </c>
      <c r="AO97" s="288"/>
      <c r="AP97" s="288"/>
      <c r="AQ97" s="97" t="s">
        <v>89</v>
      </c>
      <c r="AR97" s="98"/>
      <c r="AS97" s="99">
        <v>0</v>
      </c>
      <c r="AT97" s="100">
        <f>ROUND(SUM(AV97:AW97),2)</f>
        <v>0</v>
      </c>
      <c r="AU97" s="101">
        <f>'VRN - Vedlejší rozpočtové...'!P120</f>
        <v>0</v>
      </c>
      <c r="AV97" s="100">
        <f>'VRN - Vedlejší rozpočtové...'!J33</f>
        <v>0</v>
      </c>
      <c r="AW97" s="100">
        <f>'VRN - Vedlejší rozpočtové...'!J34</f>
        <v>0</v>
      </c>
      <c r="AX97" s="100">
        <f>'VRN - Vedlejší rozpočtové...'!J35</f>
        <v>0</v>
      </c>
      <c r="AY97" s="100">
        <f>'VRN - Vedlejší rozpočtové...'!J36</f>
        <v>0</v>
      </c>
      <c r="AZ97" s="100">
        <f>'VRN - Vedlejší rozpočtové...'!F33</f>
        <v>0</v>
      </c>
      <c r="BA97" s="100">
        <f>'VRN - Vedlejší rozpočtové...'!F34</f>
        <v>0</v>
      </c>
      <c r="BB97" s="100">
        <f>'VRN - Vedlejší rozpočtové...'!F35</f>
        <v>0</v>
      </c>
      <c r="BC97" s="100">
        <f>'VRN - Vedlejší rozpočtové...'!F36</f>
        <v>0</v>
      </c>
      <c r="BD97" s="102">
        <f>'VRN - Vedlejší rozpočtové...'!F37</f>
        <v>0</v>
      </c>
      <c r="BT97" s="103" t="s">
        <v>14</v>
      </c>
      <c r="BV97" s="103" t="s">
        <v>84</v>
      </c>
      <c r="BW97" s="103" t="s">
        <v>97</v>
      </c>
      <c r="BX97" s="103" t="s">
        <v>5</v>
      </c>
      <c r="CL97" s="103" t="s">
        <v>1</v>
      </c>
      <c r="CM97" s="103" t="s">
        <v>91</v>
      </c>
    </row>
    <row r="98" spans="1:91" s="7" customFormat="1" ht="16.5" customHeight="1">
      <c r="A98" s="93" t="s">
        <v>86</v>
      </c>
      <c r="B98" s="94"/>
      <c r="C98" s="95"/>
      <c r="D98" s="286" t="s">
        <v>98</v>
      </c>
      <c r="E98" s="286"/>
      <c r="F98" s="286"/>
      <c r="G98" s="286"/>
      <c r="H98" s="286"/>
      <c r="I98" s="96"/>
      <c r="J98" s="286" t="s">
        <v>99</v>
      </c>
      <c r="K98" s="286"/>
      <c r="L98" s="286"/>
      <c r="M98" s="286"/>
      <c r="N98" s="286"/>
      <c r="O98" s="286"/>
      <c r="P98" s="286"/>
      <c r="Q98" s="286"/>
      <c r="R98" s="286"/>
      <c r="S98" s="286"/>
      <c r="T98" s="286"/>
      <c r="U98" s="286"/>
      <c r="V98" s="286"/>
      <c r="W98" s="286"/>
      <c r="X98" s="286"/>
      <c r="Y98" s="286"/>
      <c r="Z98" s="286"/>
      <c r="AA98" s="286"/>
      <c r="AB98" s="286"/>
      <c r="AC98" s="286"/>
      <c r="AD98" s="286"/>
      <c r="AE98" s="286"/>
      <c r="AF98" s="286"/>
      <c r="AG98" s="287">
        <f>'ON - Ostatní náklady'!J30</f>
        <v>0</v>
      </c>
      <c r="AH98" s="288"/>
      <c r="AI98" s="288"/>
      <c r="AJ98" s="288"/>
      <c r="AK98" s="288"/>
      <c r="AL98" s="288"/>
      <c r="AM98" s="288"/>
      <c r="AN98" s="287">
        <f>SUM(AG98,AT98)</f>
        <v>0</v>
      </c>
      <c r="AO98" s="288"/>
      <c r="AP98" s="288"/>
      <c r="AQ98" s="97" t="s">
        <v>89</v>
      </c>
      <c r="AR98" s="98"/>
      <c r="AS98" s="104">
        <v>0</v>
      </c>
      <c r="AT98" s="105">
        <f>ROUND(SUM(AV98:AW98),2)</f>
        <v>0</v>
      </c>
      <c r="AU98" s="106">
        <f>'ON - Ostatní náklady'!P119</f>
        <v>0</v>
      </c>
      <c r="AV98" s="105">
        <f>'ON - Ostatní náklady'!J33</f>
        <v>0</v>
      </c>
      <c r="AW98" s="105">
        <f>'ON - Ostatní náklady'!J34</f>
        <v>0</v>
      </c>
      <c r="AX98" s="105">
        <f>'ON - Ostatní náklady'!J35</f>
        <v>0</v>
      </c>
      <c r="AY98" s="105">
        <f>'ON - Ostatní náklady'!J36</f>
        <v>0</v>
      </c>
      <c r="AZ98" s="105">
        <f>'ON - Ostatní náklady'!F33</f>
        <v>0</v>
      </c>
      <c r="BA98" s="105">
        <f>'ON - Ostatní náklady'!F34</f>
        <v>0</v>
      </c>
      <c r="BB98" s="105">
        <f>'ON - Ostatní náklady'!F35</f>
        <v>0</v>
      </c>
      <c r="BC98" s="105">
        <f>'ON - Ostatní náklady'!F36</f>
        <v>0</v>
      </c>
      <c r="BD98" s="107">
        <f>'ON - Ostatní náklady'!F37</f>
        <v>0</v>
      </c>
      <c r="BT98" s="103" t="s">
        <v>14</v>
      </c>
      <c r="BV98" s="103" t="s">
        <v>84</v>
      </c>
      <c r="BW98" s="103" t="s">
        <v>100</v>
      </c>
      <c r="BX98" s="103" t="s">
        <v>5</v>
      </c>
      <c r="CL98" s="103" t="s">
        <v>1</v>
      </c>
      <c r="CM98" s="103" t="s">
        <v>91</v>
      </c>
    </row>
    <row r="99" spans="1:91" s="2" customFormat="1" ht="30" customHeight="1">
      <c r="A99" s="34"/>
      <c r="B99" s="35"/>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9"/>
      <c r="AS99" s="34"/>
      <c r="AT99" s="34"/>
      <c r="AU99" s="34"/>
      <c r="AV99" s="34"/>
      <c r="AW99" s="34"/>
      <c r="AX99" s="34"/>
      <c r="AY99" s="34"/>
      <c r="AZ99" s="34"/>
      <c r="BA99" s="34"/>
      <c r="BB99" s="34"/>
      <c r="BC99" s="34"/>
      <c r="BD99" s="34"/>
      <c r="BE99" s="34"/>
    </row>
    <row r="100" spans="1:91" s="2" customFormat="1" ht="6.95" customHeight="1">
      <c r="A100" s="34"/>
      <c r="B100" s="54"/>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39"/>
      <c r="AS100" s="34"/>
      <c r="AT100" s="34"/>
      <c r="AU100" s="34"/>
      <c r="AV100" s="34"/>
      <c r="AW100" s="34"/>
      <c r="AX100" s="34"/>
      <c r="AY100" s="34"/>
      <c r="AZ100" s="34"/>
      <c r="BA100" s="34"/>
      <c r="BB100" s="34"/>
      <c r="BC100" s="34"/>
      <c r="BD100" s="34"/>
      <c r="BE100" s="34"/>
    </row>
  </sheetData>
  <sheetProtection algorithmName="SHA-512" hashValue="iGQdIGqxNPHgs9dM/YfXqudbxtMZyloRnLdTf3T1F0B1vfkZXa9TL4vVlN/qU9SgBaefqNwtokBi3IryhUzD3Q==" saltValue="tU1LCwKX7RKeEK859K4bHg2cVfQ9GC/j0u1VIFsa6PKmh34GAbgKW8twyjCRy1X4TfofqL3a2239kuHdN1/LJQ==" spinCount="100000" sheet="1" objects="1" scenarios="1" formatColumns="0" formatRows="0"/>
  <mergeCells count="54">
    <mergeCell ref="AR2:BE2"/>
    <mergeCell ref="AK33:AO33"/>
    <mergeCell ref="L33:P33"/>
    <mergeCell ref="W33:AE33"/>
    <mergeCell ref="AK35:AO35"/>
    <mergeCell ref="X35:AB35"/>
    <mergeCell ref="W31:AE31"/>
    <mergeCell ref="AK31:AO31"/>
    <mergeCell ref="AK32:AO32"/>
    <mergeCell ref="L32:P32"/>
    <mergeCell ref="W32:AE32"/>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98:AP98"/>
    <mergeCell ref="AG98:AM98"/>
    <mergeCell ref="D98:H98"/>
    <mergeCell ref="J98:AF98"/>
    <mergeCell ref="AG94:AM94"/>
    <mergeCell ref="AN94:AP94"/>
    <mergeCell ref="J96:AF96"/>
    <mergeCell ref="D96:H96"/>
    <mergeCell ref="AG96:AM96"/>
    <mergeCell ref="AN96:AP96"/>
    <mergeCell ref="AN97:AP97"/>
    <mergeCell ref="D97:H97"/>
    <mergeCell ref="J97:AF97"/>
    <mergeCell ref="AG97:AM97"/>
    <mergeCell ref="C92:G92"/>
    <mergeCell ref="AG92:AM92"/>
    <mergeCell ref="I92:AF92"/>
    <mergeCell ref="AN92:AP92"/>
    <mergeCell ref="D95:H95"/>
    <mergeCell ref="AG95:AM95"/>
    <mergeCell ref="J95:AF95"/>
    <mergeCell ref="AN95:AP95"/>
    <mergeCell ref="L85:AO85"/>
    <mergeCell ref="AM87:AN87"/>
    <mergeCell ref="AM89:AP89"/>
    <mergeCell ref="AS89:AT91"/>
    <mergeCell ref="AM90:AP90"/>
  </mergeCells>
  <hyperlinks>
    <hyperlink ref="A95" location="'SO 101 - Komunikace'!C2" display="/"/>
    <hyperlink ref="A96" location="'SO 301 - Rekonstrukce pří...'!C2" display="/"/>
    <hyperlink ref="A97" location="'VRN - Vedlejší rozpočtové...'!C2" display="/"/>
    <hyperlink ref="A98" location="'ON - Ostatní náklady'!C2" display="/"/>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54"/>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1.5" style="1" customWidth="1"/>
    <col min="9"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56" s="1" customFormat="1" ht="36.950000000000003" customHeight="1">
      <c r="L2" s="310"/>
      <c r="M2" s="310"/>
      <c r="N2" s="310"/>
      <c r="O2" s="310"/>
      <c r="P2" s="310"/>
      <c r="Q2" s="310"/>
      <c r="R2" s="310"/>
      <c r="S2" s="310"/>
      <c r="T2" s="310"/>
      <c r="U2" s="310"/>
      <c r="V2" s="310"/>
      <c r="AT2" s="17" t="s">
        <v>90</v>
      </c>
      <c r="AZ2" s="108" t="s">
        <v>101</v>
      </c>
      <c r="BA2" s="108" t="s">
        <v>102</v>
      </c>
      <c r="BB2" s="108" t="s">
        <v>103</v>
      </c>
      <c r="BC2" s="108" t="s">
        <v>104</v>
      </c>
      <c r="BD2" s="108" t="s">
        <v>91</v>
      </c>
    </row>
    <row r="3" spans="1:56" s="1" customFormat="1" ht="6.95" customHeight="1">
      <c r="B3" s="109"/>
      <c r="C3" s="110"/>
      <c r="D3" s="110"/>
      <c r="E3" s="110"/>
      <c r="F3" s="110"/>
      <c r="G3" s="110"/>
      <c r="H3" s="110"/>
      <c r="I3" s="110"/>
      <c r="J3" s="110"/>
      <c r="K3" s="110"/>
      <c r="L3" s="20"/>
      <c r="AT3" s="17" t="s">
        <v>91</v>
      </c>
      <c r="AZ3" s="108" t="s">
        <v>105</v>
      </c>
      <c r="BA3" s="108" t="s">
        <v>106</v>
      </c>
      <c r="BB3" s="108" t="s">
        <v>103</v>
      </c>
      <c r="BC3" s="108" t="s">
        <v>107</v>
      </c>
      <c r="BD3" s="108" t="s">
        <v>91</v>
      </c>
    </row>
    <row r="4" spans="1:56" s="1" customFormat="1" ht="24.95" customHeight="1">
      <c r="B4" s="20"/>
      <c r="D4" s="111" t="s">
        <v>108</v>
      </c>
      <c r="L4" s="20"/>
      <c r="M4" s="112" t="s">
        <v>10</v>
      </c>
      <c r="AT4" s="17" t="s">
        <v>4</v>
      </c>
      <c r="AZ4" s="108" t="s">
        <v>109</v>
      </c>
      <c r="BA4" s="108" t="s">
        <v>110</v>
      </c>
      <c r="BB4" s="108" t="s">
        <v>103</v>
      </c>
      <c r="BC4" s="108" t="s">
        <v>82</v>
      </c>
      <c r="BD4" s="108" t="s">
        <v>91</v>
      </c>
    </row>
    <row r="5" spans="1:56" s="1" customFormat="1" ht="6.95" customHeight="1">
      <c r="B5" s="20"/>
      <c r="L5" s="20"/>
      <c r="AZ5" s="108" t="s">
        <v>111</v>
      </c>
      <c r="BA5" s="108" t="s">
        <v>112</v>
      </c>
      <c r="BB5" s="108" t="s">
        <v>113</v>
      </c>
      <c r="BC5" s="108" t="s">
        <v>114</v>
      </c>
      <c r="BD5" s="108" t="s">
        <v>91</v>
      </c>
    </row>
    <row r="6" spans="1:56" s="1" customFormat="1" ht="12" customHeight="1">
      <c r="B6" s="20"/>
      <c r="D6" s="113" t="s">
        <v>16</v>
      </c>
      <c r="L6" s="20"/>
      <c r="AZ6" s="108" t="s">
        <v>115</v>
      </c>
      <c r="BA6" s="108" t="s">
        <v>116</v>
      </c>
      <c r="BB6" s="108" t="s">
        <v>113</v>
      </c>
      <c r="BC6" s="108" t="s">
        <v>117</v>
      </c>
      <c r="BD6" s="108" t="s">
        <v>91</v>
      </c>
    </row>
    <row r="7" spans="1:56" s="1" customFormat="1" ht="16.5" customHeight="1">
      <c r="B7" s="20"/>
      <c r="E7" s="311" t="str">
        <f>'Rekapitulace stavby'!K6</f>
        <v>Hrozenkovská, Praha 17, č.akce 13491 - Etapa 1</v>
      </c>
      <c r="F7" s="312"/>
      <c r="G7" s="312"/>
      <c r="H7" s="312"/>
      <c r="L7" s="20"/>
      <c r="AZ7" s="108" t="s">
        <v>118</v>
      </c>
      <c r="BA7" s="108" t="s">
        <v>119</v>
      </c>
      <c r="BB7" s="108" t="s">
        <v>113</v>
      </c>
      <c r="BC7" s="108" t="s">
        <v>117</v>
      </c>
      <c r="BD7" s="108" t="s">
        <v>91</v>
      </c>
    </row>
    <row r="8" spans="1:56" s="2" customFormat="1" ht="12" customHeight="1">
      <c r="A8" s="34"/>
      <c r="B8" s="39"/>
      <c r="C8" s="34"/>
      <c r="D8" s="113" t="s">
        <v>120</v>
      </c>
      <c r="E8" s="34"/>
      <c r="F8" s="34"/>
      <c r="G8" s="34"/>
      <c r="H8" s="34"/>
      <c r="I8" s="34"/>
      <c r="J8" s="34"/>
      <c r="K8" s="34"/>
      <c r="L8" s="51"/>
      <c r="S8" s="34"/>
      <c r="T8" s="34"/>
      <c r="U8" s="34"/>
      <c r="V8" s="34"/>
      <c r="W8" s="34"/>
      <c r="X8" s="34"/>
      <c r="Y8" s="34"/>
      <c r="Z8" s="34"/>
      <c r="AA8" s="34"/>
      <c r="AB8" s="34"/>
      <c r="AC8" s="34"/>
      <c r="AD8" s="34"/>
      <c r="AE8" s="34"/>
      <c r="AZ8" s="108" t="s">
        <v>121</v>
      </c>
      <c r="BA8" s="108" t="s">
        <v>122</v>
      </c>
      <c r="BB8" s="108" t="s">
        <v>113</v>
      </c>
      <c r="BC8" s="108" t="s">
        <v>114</v>
      </c>
      <c r="BD8" s="108" t="s">
        <v>91</v>
      </c>
    </row>
    <row r="9" spans="1:56" s="2" customFormat="1" ht="16.5" customHeight="1">
      <c r="A9" s="34"/>
      <c r="B9" s="39"/>
      <c r="C9" s="34"/>
      <c r="D9" s="34"/>
      <c r="E9" s="313" t="s">
        <v>123</v>
      </c>
      <c r="F9" s="314"/>
      <c r="G9" s="314"/>
      <c r="H9" s="314"/>
      <c r="I9" s="34"/>
      <c r="J9" s="34"/>
      <c r="K9" s="34"/>
      <c r="L9" s="51"/>
      <c r="S9" s="34"/>
      <c r="T9" s="34"/>
      <c r="U9" s="34"/>
      <c r="V9" s="34"/>
      <c r="W9" s="34"/>
      <c r="X9" s="34"/>
      <c r="Y9" s="34"/>
      <c r="Z9" s="34"/>
      <c r="AA9" s="34"/>
      <c r="AB9" s="34"/>
      <c r="AC9" s="34"/>
      <c r="AD9" s="34"/>
      <c r="AE9" s="34"/>
      <c r="AZ9" s="108" t="s">
        <v>124</v>
      </c>
      <c r="BA9" s="108" t="s">
        <v>125</v>
      </c>
      <c r="BB9" s="108" t="s">
        <v>113</v>
      </c>
      <c r="BC9" s="108" t="s">
        <v>126</v>
      </c>
      <c r="BD9" s="108" t="s">
        <v>91</v>
      </c>
    </row>
    <row r="10" spans="1:56" s="2" customFormat="1" ht="11.25">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c r="AZ10" s="108" t="s">
        <v>127</v>
      </c>
      <c r="BA10" s="108" t="s">
        <v>128</v>
      </c>
      <c r="BB10" s="108" t="s">
        <v>113</v>
      </c>
      <c r="BC10" s="108" t="s">
        <v>129</v>
      </c>
      <c r="BD10" s="108" t="s">
        <v>91</v>
      </c>
    </row>
    <row r="11" spans="1:56" s="2" customFormat="1" ht="12" customHeight="1">
      <c r="A11" s="34"/>
      <c r="B11" s="39"/>
      <c r="C11" s="34"/>
      <c r="D11" s="113" t="s">
        <v>18</v>
      </c>
      <c r="E11" s="34"/>
      <c r="F11" s="114" t="s">
        <v>1</v>
      </c>
      <c r="G11" s="34"/>
      <c r="H11" s="34"/>
      <c r="I11" s="113" t="s">
        <v>19</v>
      </c>
      <c r="J11" s="114" t="s">
        <v>1</v>
      </c>
      <c r="K11" s="34"/>
      <c r="L11" s="51"/>
      <c r="S11" s="34"/>
      <c r="T11" s="34"/>
      <c r="U11" s="34"/>
      <c r="V11" s="34"/>
      <c r="W11" s="34"/>
      <c r="X11" s="34"/>
      <c r="Y11" s="34"/>
      <c r="Z11" s="34"/>
      <c r="AA11" s="34"/>
      <c r="AB11" s="34"/>
      <c r="AC11" s="34"/>
      <c r="AD11" s="34"/>
      <c r="AE11" s="34"/>
      <c r="AZ11" s="108" t="s">
        <v>130</v>
      </c>
      <c r="BA11" s="108" t="s">
        <v>130</v>
      </c>
      <c r="BB11" s="108" t="s">
        <v>131</v>
      </c>
      <c r="BC11" s="108" t="s">
        <v>132</v>
      </c>
      <c r="BD11" s="108" t="s">
        <v>91</v>
      </c>
    </row>
    <row r="12" spans="1:56" s="2" customFormat="1" ht="12" customHeight="1">
      <c r="A12" s="34"/>
      <c r="B12" s="39"/>
      <c r="C12" s="34"/>
      <c r="D12" s="113" t="s">
        <v>20</v>
      </c>
      <c r="E12" s="34"/>
      <c r="F12" s="114" t="s">
        <v>21</v>
      </c>
      <c r="G12" s="34"/>
      <c r="H12" s="34"/>
      <c r="I12" s="113" t="s">
        <v>22</v>
      </c>
      <c r="J12" s="115" t="str">
        <f>'Rekapitulace stavby'!AN8</f>
        <v>13. 4. 2020</v>
      </c>
      <c r="K12" s="34"/>
      <c r="L12" s="51"/>
      <c r="S12" s="34"/>
      <c r="T12" s="34"/>
      <c r="U12" s="34"/>
      <c r="V12" s="34"/>
      <c r="W12" s="34"/>
      <c r="X12" s="34"/>
      <c r="Y12" s="34"/>
      <c r="Z12" s="34"/>
      <c r="AA12" s="34"/>
      <c r="AB12" s="34"/>
      <c r="AC12" s="34"/>
      <c r="AD12" s="34"/>
      <c r="AE12" s="34"/>
      <c r="AZ12" s="108" t="s">
        <v>133</v>
      </c>
      <c r="BA12" s="108" t="s">
        <v>134</v>
      </c>
      <c r="BB12" s="108" t="s">
        <v>131</v>
      </c>
      <c r="BC12" s="108" t="s">
        <v>135</v>
      </c>
      <c r="BD12" s="108" t="s">
        <v>91</v>
      </c>
    </row>
    <row r="13" spans="1:56" s="2" customFormat="1" ht="10.9"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c r="AZ13" s="108" t="s">
        <v>136</v>
      </c>
      <c r="BA13" s="108" t="s">
        <v>137</v>
      </c>
      <c r="BB13" s="108" t="s">
        <v>1</v>
      </c>
      <c r="BC13" s="108" t="s">
        <v>138</v>
      </c>
      <c r="BD13" s="108" t="s">
        <v>91</v>
      </c>
    </row>
    <row r="14" spans="1:56" s="2" customFormat="1" ht="12" customHeight="1">
      <c r="A14" s="34"/>
      <c r="B14" s="39"/>
      <c r="C14" s="34"/>
      <c r="D14" s="113" t="s">
        <v>24</v>
      </c>
      <c r="E14" s="34"/>
      <c r="F14" s="34"/>
      <c r="G14" s="34"/>
      <c r="H14" s="34"/>
      <c r="I14" s="113" t="s">
        <v>25</v>
      </c>
      <c r="J14" s="114" t="s">
        <v>26</v>
      </c>
      <c r="K14" s="34"/>
      <c r="L14" s="51"/>
      <c r="S14" s="34"/>
      <c r="T14" s="34"/>
      <c r="U14" s="34"/>
      <c r="V14" s="34"/>
      <c r="W14" s="34"/>
      <c r="X14" s="34"/>
      <c r="Y14" s="34"/>
      <c r="Z14" s="34"/>
      <c r="AA14" s="34"/>
      <c r="AB14" s="34"/>
      <c r="AC14" s="34"/>
      <c r="AD14" s="34"/>
      <c r="AE14" s="34"/>
      <c r="AZ14" s="108" t="s">
        <v>139</v>
      </c>
      <c r="BA14" s="108" t="s">
        <v>140</v>
      </c>
      <c r="BB14" s="108" t="s">
        <v>103</v>
      </c>
      <c r="BC14" s="108" t="s">
        <v>141</v>
      </c>
      <c r="BD14" s="108" t="s">
        <v>91</v>
      </c>
    </row>
    <row r="15" spans="1:56" s="2" customFormat="1" ht="18" customHeight="1">
      <c r="A15" s="34"/>
      <c r="B15" s="39"/>
      <c r="C15" s="34"/>
      <c r="D15" s="34"/>
      <c r="E15" s="114" t="s">
        <v>27</v>
      </c>
      <c r="F15" s="34"/>
      <c r="G15" s="34"/>
      <c r="H15" s="34"/>
      <c r="I15" s="113" t="s">
        <v>28</v>
      </c>
      <c r="J15" s="114" t="s">
        <v>29</v>
      </c>
      <c r="K15" s="34"/>
      <c r="L15" s="51"/>
      <c r="S15" s="34"/>
      <c r="T15" s="34"/>
      <c r="U15" s="34"/>
      <c r="V15" s="34"/>
      <c r="W15" s="34"/>
      <c r="X15" s="34"/>
      <c r="Y15" s="34"/>
      <c r="Z15" s="34"/>
      <c r="AA15" s="34"/>
      <c r="AB15" s="34"/>
      <c r="AC15" s="34"/>
      <c r="AD15" s="34"/>
      <c r="AE15" s="34"/>
      <c r="AZ15" s="108" t="s">
        <v>142</v>
      </c>
      <c r="BA15" s="108" t="s">
        <v>143</v>
      </c>
      <c r="BB15" s="108" t="s">
        <v>103</v>
      </c>
      <c r="BC15" s="108" t="s">
        <v>144</v>
      </c>
      <c r="BD15" s="108" t="s">
        <v>91</v>
      </c>
    </row>
    <row r="16" spans="1:56" s="2" customFormat="1" ht="6.95"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c r="AZ16" s="108" t="s">
        <v>145</v>
      </c>
      <c r="BA16" s="108" t="s">
        <v>146</v>
      </c>
      <c r="BB16" s="108" t="s">
        <v>103</v>
      </c>
      <c r="BC16" s="108" t="s">
        <v>107</v>
      </c>
      <c r="BD16" s="108" t="s">
        <v>91</v>
      </c>
    </row>
    <row r="17" spans="1:56" s="2" customFormat="1" ht="12" customHeight="1">
      <c r="A17" s="34"/>
      <c r="B17" s="39"/>
      <c r="C17" s="34"/>
      <c r="D17" s="113" t="s">
        <v>30</v>
      </c>
      <c r="E17" s="34"/>
      <c r="F17" s="34"/>
      <c r="G17" s="34"/>
      <c r="H17" s="34"/>
      <c r="I17" s="113" t="s">
        <v>25</v>
      </c>
      <c r="J17" s="30" t="str">
        <f>'Rekapitulace stavby'!AN13</f>
        <v>Vyplň údaj</v>
      </c>
      <c r="K17" s="34"/>
      <c r="L17" s="51"/>
      <c r="S17" s="34"/>
      <c r="T17" s="34"/>
      <c r="U17" s="34"/>
      <c r="V17" s="34"/>
      <c r="W17" s="34"/>
      <c r="X17" s="34"/>
      <c r="Y17" s="34"/>
      <c r="Z17" s="34"/>
      <c r="AA17" s="34"/>
      <c r="AB17" s="34"/>
      <c r="AC17" s="34"/>
      <c r="AD17" s="34"/>
      <c r="AE17" s="34"/>
      <c r="AZ17" s="108" t="s">
        <v>147</v>
      </c>
      <c r="BA17" s="108" t="s">
        <v>148</v>
      </c>
      <c r="BB17" s="108" t="s">
        <v>103</v>
      </c>
      <c r="BC17" s="108" t="s">
        <v>7</v>
      </c>
      <c r="BD17" s="108" t="s">
        <v>91</v>
      </c>
    </row>
    <row r="18" spans="1:56" s="2" customFormat="1" ht="18" customHeight="1">
      <c r="A18" s="34"/>
      <c r="B18" s="39"/>
      <c r="C18" s="34"/>
      <c r="D18" s="34"/>
      <c r="E18" s="315" t="str">
        <f>'Rekapitulace stavby'!E14</f>
        <v>Vyplň údaj</v>
      </c>
      <c r="F18" s="316"/>
      <c r="G18" s="316"/>
      <c r="H18" s="316"/>
      <c r="I18" s="113" t="s">
        <v>28</v>
      </c>
      <c r="J18" s="30" t="str">
        <f>'Rekapitulace stavby'!AN14</f>
        <v>Vyplň údaj</v>
      </c>
      <c r="K18" s="34"/>
      <c r="L18" s="51"/>
      <c r="S18" s="34"/>
      <c r="T18" s="34"/>
      <c r="U18" s="34"/>
      <c r="V18" s="34"/>
      <c r="W18" s="34"/>
      <c r="X18" s="34"/>
      <c r="Y18" s="34"/>
      <c r="Z18" s="34"/>
      <c r="AA18" s="34"/>
      <c r="AB18" s="34"/>
      <c r="AC18" s="34"/>
      <c r="AD18" s="34"/>
      <c r="AE18" s="34"/>
      <c r="AZ18" s="108" t="s">
        <v>149</v>
      </c>
      <c r="BA18" s="108" t="s">
        <v>150</v>
      </c>
      <c r="BB18" s="108" t="s">
        <v>113</v>
      </c>
      <c r="BC18" s="108" t="s">
        <v>151</v>
      </c>
      <c r="BD18" s="108" t="s">
        <v>91</v>
      </c>
    </row>
    <row r="19" spans="1:56" s="2" customFormat="1" ht="6.95"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c r="AZ19" s="108" t="s">
        <v>152</v>
      </c>
      <c r="BA19" s="108" t="s">
        <v>153</v>
      </c>
      <c r="BB19" s="108" t="s">
        <v>113</v>
      </c>
      <c r="BC19" s="108" t="s">
        <v>154</v>
      </c>
      <c r="BD19" s="108" t="s">
        <v>91</v>
      </c>
    </row>
    <row r="20" spans="1:56" s="2" customFormat="1" ht="12" customHeight="1">
      <c r="A20" s="34"/>
      <c r="B20" s="39"/>
      <c r="C20" s="34"/>
      <c r="D20" s="113" t="s">
        <v>32</v>
      </c>
      <c r="E20" s="34"/>
      <c r="F20" s="34"/>
      <c r="G20" s="34"/>
      <c r="H20" s="34"/>
      <c r="I20" s="113" t="s">
        <v>25</v>
      </c>
      <c r="J20" s="114" t="s">
        <v>33</v>
      </c>
      <c r="K20" s="34"/>
      <c r="L20" s="51"/>
      <c r="S20" s="34"/>
      <c r="T20" s="34"/>
      <c r="U20" s="34"/>
      <c r="V20" s="34"/>
      <c r="W20" s="34"/>
      <c r="X20" s="34"/>
      <c r="Y20" s="34"/>
      <c r="Z20" s="34"/>
      <c r="AA20" s="34"/>
      <c r="AB20" s="34"/>
      <c r="AC20" s="34"/>
      <c r="AD20" s="34"/>
      <c r="AE20" s="34"/>
      <c r="AZ20" s="108" t="s">
        <v>155</v>
      </c>
      <c r="BA20" s="108" t="s">
        <v>156</v>
      </c>
      <c r="BB20" s="108" t="s">
        <v>103</v>
      </c>
      <c r="BC20" s="108" t="s">
        <v>157</v>
      </c>
      <c r="BD20" s="108" t="s">
        <v>91</v>
      </c>
    </row>
    <row r="21" spans="1:56" s="2" customFormat="1" ht="18" customHeight="1">
      <c r="A21" s="34"/>
      <c r="B21" s="39"/>
      <c r="C21" s="34"/>
      <c r="D21" s="34"/>
      <c r="E21" s="114" t="s">
        <v>34</v>
      </c>
      <c r="F21" s="34"/>
      <c r="G21" s="34"/>
      <c r="H21" s="34"/>
      <c r="I21" s="113" t="s">
        <v>28</v>
      </c>
      <c r="J21" s="114" t="s">
        <v>35</v>
      </c>
      <c r="K21" s="34"/>
      <c r="L21" s="51"/>
      <c r="S21" s="34"/>
      <c r="T21" s="34"/>
      <c r="U21" s="34"/>
      <c r="V21" s="34"/>
      <c r="W21" s="34"/>
      <c r="X21" s="34"/>
      <c r="Y21" s="34"/>
      <c r="Z21" s="34"/>
      <c r="AA21" s="34"/>
      <c r="AB21" s="34"/>
      <c r="AC21" s="34"/>
      <c r="AD21" s="34"/>
      <c r="AE21" s="34"/>
      <c r="AZ21" s="108" t="s">
        <v>158</v>
      </c>
      <c r="BA21" s="108" t="s">
        <v>159</v>
      </c>
      <c r="BB21" s="108" t="s">
        <v>103</v>
      </c>
      <c r="BC21" s="108" t="s">
        <v>157</v>
      </c>
      <c r="BD21" s="108" t="s">
        <v>91</v>
      </c>
    </row>
    <row r="22" spans="1:56" s="2" customFormat="1" ht="6.95"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c r="AZ22" s="108" t="s">
        <v>160</v>
      </c>
      <c r="BA22" s="108" t="s">
        <v>161</v>
      </c>
      <c r="BB22" s="108" t="s">
        <v>103</v>
      </c>
      <c r="BC22" s="108" t="s">
        <v>162</v>
      </c>
      <c r="BD22" s="108" t="s">
        <v>91</v>
      </c>
    </row>
    <row r="23" spans="1:56" s="2" customFormat="1" ht="12" customHeight="1">
      <c r="A23" s="34"/>
      <c r="B23" s="39"/>
      <c r="C23" s="34"/>
      <c r="D23" s="113" t="s">
        <v>37</v>
      </c>
      <c r="E23" s="34"/>
      <c r="F23" s="34"/>
      <c r="G23" s="34"/>
      <c r="H23" s="34"/>
      <c r="I23" s="113" t="s">
        <v>25</v>
      </c>
      <c r="J23" s="114" t="s">
        <v>38</v>
      </c>
      <c r="K23" s="34"/>
      <c r="L23" s="51"/>
      <c r="S23" s="34"/>
      <c r="T23" s="34"/>
      <c r="U23" s="34"/>
      <c r="V23" s="34"/>
      <c r="W23" s="34"/>
      <c r="X23" s="34"/>
      <c r="Y23" s="34"/>
      <c r="Z23" s="34"/>
      <c r="AA23" s="34"/>
      <c r="AB23" s="34"/>
      <c r="AC23" s="34"/>
      <c r="AD23" s="34"/>
      <c r="AE23" s="34"/>
      <c r="AZ23" s="108" t="s">
        <v>163</v>
      </c>
      <c r="BA23" s="108" t="s">
        <v>164</v>
      </c>
      <c r="BB23" s="108" t="s">
        <v>131</v>
      </c>
      <c r="BC23" s="108" t="s">
        <v>165</v>
      </c>
      <c r="BD23" s="108" t="s">
        <v>91</v>
      </c>
    </row>
    <row r="24" spans="1:56" s="2" customFormat="1" ht="18" customHeight="1">
      <c r="A24" s="34"/>
      <c r="B24" s="39"/>
      <c r="C24" s="34"/>
      <c r="D24" s="34"/>
      <c r="E24" s="114" t="s">
        <v>39</v>
      </c>
      <c r="F24" s="34"/>
      <c r="G24" s="34"/>
      <c r="H24" s="34"/>
      <c r="I24" s="113" t="s">
        <v>28</v>
      </c>
      <c r="J24" s="114" t="s">
        <v>40</v>
      </c>
      <c r="K24" s="34"/>
      <c r="L24" s="51"/>
      <c r="S24" s="34"/>
      <c r="T24" s="34"/>
      <c r="U24" s="34"/>
      <c r="V24" s="34"/>
      <c r="W24" s="34"/>
      <c r="X24" s="34"/>
      <c r="Y24" s="34"/>
      <c r="Z24" s="34"/>
      <c r="AA24" s="34"/>
      <c r="AB24" s="34"/>
      <c r="AC24" s="34"/>
      <c r="AD24" s="34"/>
      <c r="AE24" s="34"/>
      <c r="AZ24" s="108" t="s">
        <v>166</v>
      </c>
      <c r="BA24" s="108" t="s">
        <v>167</v>
      </c>
      <c r="BB24" s="108" t="s">
        <v>168</v>
      </c>
      <c r="BC24" s="108" t="s">
        <v>169</v>
      </c>
      <c r="BD24" s="108" t="s">
        <v>91</v>
      </c>
    </row>
    <row r="25" spans="1:56" s="2" customFormat="1" ht="6.95"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c r="AZ25" s="108" t="s">
        <v>170</v>
      </c>
      <c r="BA25" s="108" t="s">
        <v>171</v>
      </c>
      <c r="BB25" s="108" t="s">
        <v>168</v>
      </c>
      <c r="BC25" s="108" t="s">
        <v>172</v>
      </c>
      <c r="BD25" s="108" t="s">
        <v>91</v>
      </c>
    </row>
    <row r="26" spans="1:56" s="2" customFormat="1" ht="12" customHeight="1">
      <c r="A26" s="34"/>
      <c r="B26" s="39"/>
      <c r="C26" s="34"/>
      <c r="D26" s="113" t="s">
        <v>41</v>
      </c>
      <c r="E26" s="34"/>
      <c r="F26" s="34"/>
      <c r="G26" s="34"/>
      <c r="H26" s="34"/>
      <c r="I26" s="34"/>
      <c r="J26" s="34"/>
      <c r="K26" s="34"/>
      <c r="L26" s="51"/>
      <c r="S26" s="34"/>
      <c r="T26" s="34"/>
      <c r="U26" s="34"/>
      <c r="V26" s="34"/>
      <c r="W26" s="34"/>
      <c r="X26" s="34"/>
      <c r="Y26" s="34"/>
      <c r="Z26" s="34"/>
      <c r="AA26" s="34"/>
      <c r="AB26" s="34"/>
      <c r="AC26" s="34"/>
      <c r="AD26" s="34"/>
      <c r="AE26" s="34"/>
      <c r="AZ26" s="108" t="s">
        <v>173</v>
      </c>
      <c r="BA26" s="108" t="s">
        <v>174</v>
      </c>
      <c r="BB26" s="108" t="s">
        <v>168</v>
      </c>
      <c r="BC26" s="108" t="s">
        <v>175</v>
      </c>
      <c r="BD26" s="108" t="s">
        <v>91</v>
      </c>
    </row>
    <row r="27" spans="1:56" s="8" customFormat="1" ht="16.5" customHeight="1">
      <c r="A27" s="116"/>
      <c r="B27" s="117"/>
      <c r="C27" s="116"/>
      <c r="D27" s="116"/>
      <c r="E27" s="317" t="s">
        <v>1</v>
      </c>
      <c r="F27" s="317"/>
      <c r="G27" s="317"/>
      <c r="H27" s="317"/>
      <c r="I27" s="116"/>
      <c r="J27" s="116"/>
      <c r="K27" s="116"/>
      <c r="L27" s="118"/>
      <c r="S27" s="116"/>
      <c r="T27" s="116"/>
      <c r="U27" s="116"/>
      <c r="V27" s="116"/>
      <c r="W27" s="116"/>
      <c r="X27" s="116"/>
      <c r="Y27" s="116"/>
      <c r="Z27" s="116"/>
      <c r="AA27" s="116"/>
      <c r="AB27" s="116"/>
      <c r="AC27" s="116"/>
      <c r="AD27" s="116"/>
      <c r="AE27" s="116"/>
      <c r="AZ27" s="119" t="s">
        <v>176</v>
      </c>
      <c r="BA27" s="119" t="s">
        <v>177</v>
      </c>
      <c r="BB27" s="119" t="s">
        <v>168</v>
      </c>
      <c r="BC27" s="119" t="s">
        <v>178</v>
      </c>
      <c r="BD27" s="119" t="s">
        <v>91</v>
      </c>
    </row>
    <row r="28" spans="1:56" s="2" customFormat="1" ht="6.95"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c r="AZ28" s="108" t="s">
        <v>179</v>
      </c>
      <c r="BA28" s="108" t="s">
        <v>180</v>
      </c>
      <c r="BB28" s="108" t="s">
        <v>131</v>
      </c>
      <c r="BC28" s="108" t="s">
        <v>181</v>
      </c>
      <c r="BD28" s="108" t="s">
        <v>91</v>
      </c>
    </row>
    <row r="29" spans="1:56" s="2" customFormat="1" ht="6.95" customHeight="1">
      <c r="A29" s="34"/>
      <c r="B29" s="39"/>
      <c r="C29" s="34"/>
      <c r="D29" s="120"/>
      <c r="E29" s="120"/>
      <c r="F29" s="120"/>
      <c r="G29" s="120"/>
      <c r="H29" s="120"/>
      <c r="I29" s="120"/>
      <c r="J29" s="120"/>
      <c r="K29" s="120"/>
      <c r="L29" s="51"/>
      <c r="S29" s="34"/>
      <c r="T29" s="34"/>
      <c r="U29" s="34"/>
      <c r="V29" s="34"/>
      <c r="W29" s="34"/>
      <c r="X29" s="34"/>
      <c r="Y29" s="34"/>
      <c r="Z29" s="34"/>
      <c r="AA29" s="34"/>
      <c r="AB29" s="34"/>
      <c r="AC29" s="34"/>
      <c r="AD29" s="34"/>
      <c r="AE29" s="34"/>
      <c r="AZ29" s="108" t="s">
        <v>182</v>
      </c>
      <c r="BA29" s="108" t="s">
        <v>183</v>
      </c>
      <c r="BB29" s="108" t="s">
        <v>113</v>
      </c>
      <c r="BC29" s="108" t="s">
        <v>184</v>
      </c>
      <c r="BD29" s="108" t="s">
        <v>91</v>
      </c>
    </row>
    <row r="30" spans="1:56" s="2" customFormat="1" ht="25.35" customHeight="1">
      <c r="A30" s="34"/>
      <c r="B30" s="39"/>
      <c r="C30" s="34"/>
      <c r="D30" s="121" t="s">
        <v>42</v>
      </c>
      <c r="E30" s="34"/>
      <c r="F30" s="34"/>
      <c r="G30" s="34"/>
      <c r="H30" s="34"/>
      <c r="I30" s="34"/>
      <c r="J30" s="122">
        <f>ROUND(J128, 2)</f>
        <v>0</v>
      </c>
      <c r="K30" s="34"/>
      <c r="L30" s="51"/>
      <c r="S30" s="34"/>
      <c r="T30" s="34"/>
      <c r="U30" s="34"/>
      <c r="V30" s="34"/>
      <c r="W30" s="34"/>
      <c r="X30" s="34"/>
      <c r="Y30" s="34"/>
      <c r="Z30" s="34"/>
      <c r="AA30" s="34"/>
      <c r="AB30" s="34"/>
      <c r="AC30" s="34"/>
      <c r="AD30" s="34"/>
      <c r="AE30" s="34"/>
      <c r="AZ30" s="108" t="s">
        <v>185</v>
      </c>
      <c r="BA30" s="108" t="s">
        <v>186</v>
      </c>
      <c r="BB30" s="108" t="s">
        <v>113</v>
      </c>
      <c r="BC30" s="108" t="s">
        <v>187</v>
      </c>
      <c r="BD30" s="108" t="s">
        <v>91</v>
      </c>
    </row>
    <row r="31" spans="1:56" s="2" customFormat="1" ht="6.95" customHeight="1">
      <c r="A31" s="34"/>
      <c r="B31" s="39"/>
      <c r="C31" s="34"/>
      <c r="D31" s="120"/>
      <c r="E31" s="120"/>
      <c r="F31" s="120"/>
      <c r="G31" s="120"/>
      <c r="H31" s="120"/>
      <c r="I31" s="120"/>
      <c r="J31" s="120"/>
      <c r="K31" s="120"/>
      <c r="L31" s="51"/>
      <c r="S31" s="34"/>
      <c r="T31" s="34"/>
      <c r="U31" s="34"/>
      <c r="V31" s="34"/>
      <c r="W31" s="34"/>
      <c r="X31" s="34"/>
      <c r="Y31" s="34"/>
      <c r="Z31" s="34"/>
      <c r="AA31" s="34"/>
      <c r="AB31" s="34"/>
      <c r="AC31" s="34"/>
      <c r="AD31" s="34"/>
      <c r="AE31" s="34"/>
    </row>
    <row r="32" spans="1:56" s="2" customFormat="1" ht="14.45" customHeight="1">
      <c r="A32" s="34"/>
      <c r="B32" s="39"/>
      <c r="C32" s="34"/>
      <c r="D32" s="34"/>
      <c r="E32" s="34"/>
      <c r="F32" s="123" t="s">
        <v>44</v>
      </c>
      <c r="G32" s="34"/>
      <c r="H32" s="34"/>
      <c r="I32" s="123" t="s">
        <v>43</v>
      </c>
      <c r="J32" s="123" t="s">
        <v>45</v>
      </c>
      <c r="K32" s="34"/>
      <c r="L32" s="51"/>
      <c r="S32" s="34"/>
      <c r="T32" s="34"/>
      <c r="U32" s="34"/>
      <c r="V32" s="34"/>
      <c r="W32" s="34"/>
      <c r="X32" s="34"/>
      <c r="Y32" s="34"/>
      <c r="Z32" s="34"/>
      <c r="AA32" s="34"/>
      <c r="AB32" s="34"/>
      <c r="AC32" s="34"/>
      <c r="AD32" s="34"/>
      <c r="AE32" s="34"/>
    </row>
    <row r="33" spans="1:31" s="2" customFormat="1" ht="14.45" customHeight="1">
      <c r="A33" s="34"/>
      <c r="B33" s="39"/>
      <c r="C33" s="34"/>
      <c r="D33" s="124" t="s">
        <v>46</v>
      </c>
      <c r="E33" s="113" t="s">
        <v>47</v>
      </c>
      <c r="F33" s="125">
        <f>ROUND((SUM(BE128:BE953)),  2)</f>
        <v>0</v>
      </c>
      <c r="G33" s="34"/>
      <c r="H33" s="34"/>
      <c r="I33" s="126">
        <v>0.21</v>
      </c>
      <c r="J33" s="125">
        <f>ROUND(((SUM(BE128:BE953))*I33),  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3" t="s">
        <v>48</v>
      </c>
      <c r="F34" s="125">
        <f>ROUND((SUM(BF128:BF953)),  2)</f>
        <v>0</v>
      </c>
      <c r="G34" s="34"/>
      <c r="H34" s="34"/>
      <c r="I34" s="126">
        <v>0.15</v>
      </c>
      <c r="J34" s="125">
        <f>ROUND(((SUM(BF128:BF953))*I34),  2)</f>
        <v>0</v>
      </c>
      <c r="K34" s="34"/>
      <c r="L34" s="51"/>
      <c r="S34" s="34"/>
      <c r="T34" s="34"/>
      <c r="U34" s="34"/>
      <c r="V34" s="34"/>
      <c r="W34" s="34"/>
      <c r="X34" s="34"/>
      <c r="Y34" s="34"/>
      <c r="Z34" s="34"/>
      <c r="AA34" s="34"/>
      <c r="AB34" s="34"/>
      <c r="AC34" s="34"/>
      <c r="AD34" s="34"/>
      <c r="AE34" s="34"/>
    </row>
    <row r="35" spans="1:31" s="2" customFormat="1" ht="14.45" hidden="1" customHeight="1">
      <c r="A35" s="34"/>
      <c r="B35" s="39"/>
      <c r="C35" s="34"/>
      <c r="D35" s="34"/>
      <c r="E35" s="113" t="s">
        <v>49</v>
      </c>
      <c r="F35" s="125">
        <f>ROUND((SUM(BG128:BG953)),  2)</f>
        <v>0</v>
      </c>
      <c r="G35" s="34"/>
      <c r="H35" s="34"/>
      <c r="I35" s="126">
        <v>0.21</v>
      </c>
      <c r="J35" s="125">
        <f>0</f>
        <v>0</v>
      </c>
      <c r="K35" s="34"/>
      <c r="L35" s="51"/>
      <c r="S35" s="34"/>
      <c r="T35" s="34"/>
      <c r="U35" s="34"/>
      <c r="V35" s="34"/>
      <c r="W35" s="34"/>
      <c r="X35" s="34"/>
      <c r="Y35" s="34"/>
      <c r="Z35" s="34"/>
      <c r="AA35" s="34"/>
      <c r="AB35" s="34"/>
      <c r="AC35" s="34"/>
      <c r="AD35" s="34"/>
      <c r="AE35" s="34"/>
    </row>
    <row r="36" spans="1:31" s="2" customFormat="1" ht="14.45" hidden="1" customHeight="1">
      <c r="A36" s="34"/>
      <c r="B36" s="39"/>
      <c r="C36" s="34"/>
      <c r="D36" s="34"/>
      <c r="E36" s="113" t="s">
        <v>50</v>
      </c>
      <c r="F36" s="125">
        <f>ROUND((SUM(BH128:BH953)),  2)</f>
        <v>0</v>
      </c>
      <c r="G36" s="34"/>
      <c r="H36" s="34"/>
      <c r="I36" s="126">
        <v>0.15</v>
      </c>
      <c r="J36" s="125">
        <f>0</f>
        <v>0</v>
      </c>
      <c r="K36" s="34"/>
      <c r="L36" s="51"/>
      <c r="S36" s="34"/>
      <c r="T36" s="34"/>
      <c r="U36" s="34"/>
      <c r="V36" s="34"/>
      <c r="W36" s="34"/>
      <c r="X36" s="34"/>
      <c r="Y36" s="34"/>
      <c r="Z36" s="34"/>
      <c r="AA36" s="34"/>
      <c r="AB36" s="34"/>
      <c r="AC36" s="34"/>
      <c r="AD36" s="34"/>
      <c r="AE36" s="34"/>
    </row>
    <row r="37" spans="1:31" s="2" customFormat="1" ht="14.45" hidden="1" customHeight="1">
      <c r="A37" s="34"/>
      <c r="B37" s="39"/>
      <c r="C37" s="34"/>
      <c r="D37" s="34"/>
      <c r="E37" s="113" t="s">
        <v>51</v>
      </c>
      <c r="F37" s="125">
        <f>ROUND((SUM(BI128:BI953)),  2)</f>
        <v>0</v>
      </c>
      <c r="G37" s="34"/>
      <c r="H37" s="34"/>
      <c r="I37" s="126">
        <v>0</v>
      </c>
      <c r="J37" s="125">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c r="A39" s="34"/>
      <c r="B39" s="39"/>
      <c r="C39" s="127"/>
      <c r="D39" s="128" t="s">
        <v>52</v>
      </c>
      <c r="E39" s="129"/>
      <c r="F39" s="129"/>
      <c r="G39" s="130" t="s">
        <v>53</v>
      </c>
      <c r="H39" s="131" t="s">
        <v>54</v>
      </c>
      <c r="I39" s="129"/>
      <c r="J39" s="132">
        <f>SUM(J30:J37)</f>
        <v>0</v>
      </c>
      <c r="K39" s="133"/>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1" customFormat="1" ht="14.45" customHeight="1">
      <c r="B41" s="20"/>
      <c r="L41" s="20"/>
    </row>
    <row r="42" spans="1:31" s="1" customFormat="1" ht="14.45" customHeight="1">
      <c r="B42" s="20"/>
      <c r="L42" s="20"/>
    </row>
    <row r="43" spans="1:31" s="1" customFormat="1" ht="14.45" customHeight="1">
      <c r="B43" s="20"/>
      <c r="L43" s="20"/>
    </row>
    <row r="44" spans="1:31" s="1" customFormat="1" ht="14.45" customHeight="1">
      <c r="B44" s="20"/>
      <c r="L44" s="20"/>
    </row>
    <row r="45" spans="1:31" s="1" customFormat="1" ht="14.45" customHeight="1">
      <c r="B45" s="20"/>
      <c r="L45" s="20"/>
    </row>
    <row r="46" spans="1:31" s="1" customFormat="1" ht="14.45" customHeight="1">
      <c r="B46" s="20"/>
      <c r="L46" s="20"/>
    </row>
    <row r="47" spans="1:31" s="1" customFormat="1" ht="14.45" customHeight="1">
      <c r="B47" s="20"/>
      <c r="L47" s="20"/>
    </row>
    <row r="48" spans="1:31" s="1" customFormat="1" ht="14.45" customHeight="1">
      <c r="B48" s="20"/>
      <c r="L48" s="20"/>
    </row>
    <row r="49" spans="1:31" s="1" customFormat="1" ht="14.45" customHeight="1">
      <c r="B49" s="20"/>
      <c r="L49" s="20"/>
    </row>
    <row r="50" spans="1:31" s="2" customFormat="1" ht="14.45" customHeight="1">
      <c r="B50" s="51"/>
      <c r="D50" s="134" t="s">
        <v>55</v>
      </c>
      <c r="E50" s="135"/>
      <c r="F50" s="135"/>
      <c r="G50" s="134" t="s">
        <v>56</v>
      </c>
      <c r="H50" s="135"/>
      <c r="I50" s="135"/>
      <c r="J50" s="135"/>
      <c r="K50" s="135"/>
      <c r="L50" s="51"/>
    </row>
    <row r="51" spans="1:31" ht="11.25">
      <c r="B51" s="20"/>
      <c r="L51" s="20"/>
    </row>
    <row r="52" spans="1:31" ht="11.25">
      <c r="B52" s="20"/>
      <c r="L52" s="20"/>
    </row>
    <row r="53" spans="1:31" ht="11.25">
      <c r="B53" s="20"/>
      <c r="L53" s="20"/>
    </row>
    <row r="54" spans="1:31" ht="11.25">
      <c r="B54" s="20"/>
      <c r="L54" s="20"/>
    </row>
    <row r="55" spans="1:31" ht="11.25">
      <c r="B55" s="20"/>
      <c r="L55" s="20"/>
    </row>
    <row r="56" spans="1:31" ht="11.25">
      <c r="B56" s="20"/>
      <c r="L56" s="20"/>
    </row>
    <row r="57" spans="1:31" ht="11.25">
      <c r="B57" s="20"/>
      <c r="L57" s="20"/>
    </row>
    <row r="58" spans="1:31" ht="11.25">
      <c r="B58" s="20"/>
      <c r="L58" s="20"/>
    </row>
    <row r="59" spans="1:31" ht="11.25">
      <c r="B59" s="20"/>
      <c r="L59" s="20"/>
    </row>
    <row r="60" spans="1:31" ht="11.25">
      <c r="B60" s="20"/>
      <c r="L60" s="20"/>
    </row>
    <row r="61" spans="1:31" s="2" customFormat="1" ht="12.75">
      <c r="A61" s="34"/>
      <c r="B61" s="39"/>
      <c r="C61" s="34"/>
      <c r="D61" s="136" t="s">
        <v>57</v>
      </c>
      <c r="E61" s="137"/>
      <c r="F61" s="138" t="s">
        <v>58</v>
      </c>
      <c r="G61" s="136" t="s">
        <v>57</v>
      </c>
      <c r="H61" s="137"/>
      <c r="I61" s="137"/>
      <c r="J61" s="139" t="s">
        <v>58</v>
      </c>
      <c r="K61" s="137"/>
      <c r="L61" s="51"/>
      <c r="S61" s="34"/>
      <c r="T61" s="34"/>
      <c r="U61" s="34"/>
      <c r="V61" s="34"/>
      <c r="W61" s="34"/>
      <c r="X61" s="34"/>
      <c r="Y61" s="34"/>
      <c r="Z61" s="34"/>
      <c r="AA61" s="34"/>
      <c r="AB61" s="34"/>
      <c r="AC61" s="34"/>
      <c r="AD61" s="34"/>
      <c r="AE61" s="34"/>
    </row>
    <row r="62" spans="1:31" ht="11.25">
      <c r="B62" s="20"/>
      <c r="L62" s="20"/>
    </row>
    <row r="63" spans="1:31" ht="11.25">
      <c r="B63" s="20"/>
      <c r="L63" s="20"/>
    </row>
    <row r="64" spans="1:31" ht="11.25">
      <c r="B64" s="20"/>
      <c r="L64" s="20"/>
    </row>
    <row r="65" spans="1:31" s="2" customFormat="1" ht="12.75">
      <c r="A65" s="34"/>
      <c r="B65" s="39"/>
      <c r="C65" s="34"/>
      <c r="D65" s="134" t="s">
        <v>59</v>
      </c>
      <c r="E65" s="140"/>
      <c r="F65" s="140"/>
      <c r="G65" s="134" t="s">
        <v>60</v>
      </c>
      <c r="H65" s="140"/>
      <c r="I65" s="140"/>
      <c r="J65" s="140"/>
      <c r="K65" s="140"/>
      <c r="L65" s="51"/>
      <c r="S65" s="34"/>
      <c r="T65" s="34"/>
      <c r="U65" s="34"/>
      <c r="V65" s="34"/>
      <c r="W65" s="34"/>
      <c r="X65" s="34"/>
      <c r="Y65" s="34"/>
      <c r="Z65" s="34"/>
      <c r="AA65" s="34"/>
      <c r="AB65" s="34"/>
      <c r="AC65" s="34"/>
      <c r="AD65" s="34"/>
      <c r="AE65" s="34"/>
    </row>
    <row r="66" spans="1:31" ht="11.25">
      <c r="B66" s="20"/>
      <c r="L66" s="20"/>
    </row>
    <row r="67" spans="1:31" ht="11.25">
      <c r="B67" s="20"/>
      <c r="L67" s="20"/>
    </row>
    <row r="68" spans="1:31" ht="11.25">
      <c r="B68" s="20"/>
      <c r="L68" s="20"/>
    </row>
    <row r="69" spans="1:31" ht="11.25">
      <c r="B69" s="20"/>
      <c r="L69" s="20"/>
    </row>
    <row r="70" spans="1:31" ht="11.25">
      <c r="B70" s="20"/>
      <c r="L70" s="20"/>
    </row>
    <row r="71" spans="1:31" ht="11.25">
      <c r="B71" s="20"/>
      <c r="L71" s="20"/>
    </row>
    <row r="72" spans="1:31" ht="11.25">
      <c r="B72" s="20"/>
      <c r="L72" s="20"/>
    </row>
    <row r="73" spans="1:31" ht="11.25">
      <c r="B73" s="20"/>
      <c r="L73" s="20"/>
    </row>
    <row r="74" spans="1:31" ht="11.25">
      <c r="B74" s="20"/>
      <c r="L74" s="20"/>
    </row>
    <row r="75" spans="1:31" ht="11.25">
      <c r="B75" s="20"/>
      <c r="L75" s="20"/>
    </row>
    <row r="76" spans="1:31" s="2" customFormat="1" ht="12.75">
      <c r="A76" s="34"/>
      <c r="B76" s="39"/>
      <c r="C76" s="34"/>
      <c r="D76" s="136" t="s">
        <v>57</v>
      </c>
      <c r="E76" s="137"/>
      <c r="F76" s="138" t="s">
        <v>58</v>
      </c>
      <c r="G76" s="136" t="s">
        <v>57</v>
      </c>
      <c r="H76" s="137"/>
      <c r="I76" s="137"/>
      <c r="J76" s="139" t="s">
        <v>58</v>
      </c>
      <c r="K76" s="137"/>
      <c r="L76" s="51"/>
      <c r="S76" s="34"/>
      <c r="T76" s="34"/>
      <c r="U76" s="34"/>
      <c r="V76" s="34"/>
      <c r="W76" s="34"/>
      <c r="X76" s="34"/>
      <c r="Y76" s="34"/>
      <c r="Z76" s="34"/>
      <c r="AA76" s="34"/>
      <c r="AB76" s="34"/>
      <c r="AC76" s="34"/>
      <c r="AD76" s="34"/>
      <c r="AE76" s="34"/>
    </row>
    <row r="77" spans="1:31" s="2" customFormat="1" ht="14.45" customHeight="1">
      <c r="A77" s="34"/>
      <c r="B77" s="141"/>
      <c r="C77" s="142"/>
      <c r="D77" s="142"/>
      <c r="E77" s="142"/>
      <c r="F77" s="142"/>
      <c r="G77" s="142"/>
      <c r="H77" s="142"/>
      <c r="I77" s="142"/>
      <c r="J77" s="142"/>
      <c r="K77" s="142"/>
      <c r="L77" s="51"/>
      <c r="S77" s="34"/>
      <c r="T77" s="34"/>
      <c r="U77" s="34"/>
      <c r="V77" s="34"/>
      <c r="W77" s="34"/>
      <c r="X77" s="34"/>
      <c r="Y77" s="34"/>
      <c r="Z77" s="34"/>
      <c r="AA77" s="34"/>
      <c r="AB77" s="34"/>
      <c r="AC77" s="34"/>
      <c r="AD77" s="34"/>
      <c r="AE77" s="34"/>
    </row>
    <row r="81" spans="1:47" s="2" customFormat="1" ht="6.95" customHeight="1">
      <c r="A81" s="34"/>
      <c r="B81" s="143"/>
      <c r="C81" s="144"/>
      <c r="D81" s="144"/>
      <c r="E81" s="144"/>
      <c r="F81" s="144"/>
      <c r="G81" s="144"/>
      <c r="H81" s="144"/>
      <c r="I81" s="144"/>
      <c r="J81" s="144"/>
      <c r="K81" s="144"/>
      <c r="L81" s="51"/>
      <c r="S81" s="34"/>
      <c r="T81" s="34"/>
      <c r="U81" s="34"/>
      <c r="V81" s="34"/>
      <c r="W81" s="34"/>
      <c r="X81" s="34"/>
      <c r="Y81" s="34"/>
      <c r="Z81" s="34"/>
      <c r="AA81" s="34"/>
      <c r="AB81" s="34"/>
      <c r="AC81" s="34"/>
      <c r="AD81" s="34"/>
      <c r="AE81" s="34"/>
    </row>
    <row r="82" spans="1:47" s="2" customFormat="1" ht="24.95" customHeight="1">
      <c r="A82" s="34"/>
      <c r="B82" s="35"/>
      <c r="C82" s="23" t="s">
        <v>188</v>
      </c>
      <c r="D82" s="36"/>
      <c r="E82" s="36"/>
      <c r="F82" s="36"/>
      <c r="G82" s="36"/>
      <c r="H82" s="36"/>
      <c r="I82" s="36"/>
      <c r="J82" s="36"/>
      <c r="K82" s="36"/>
      <c r="L82" s="51"/>
      <c r="S82" s="34"/>
      <c r="T82" s="34"/>
      <c r="U82" s="34"/>
      <c r="V82" s="34"/>
      <c r="W82" s="34"/>
      <c r="X82" s="34"/>
      <c r="Y82" s="34"/>
      <c r="Z82" s="34"/>
      <c r="AA82" s="34"/>
      <c r="AB82" s="34"/>
      <c r="AC82" s="34"/>
      <c r="AD82" s="34"/>
      <c r="AE82" s="34"/>
    </row>
    <row r="83" spans="1:47"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47"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47" s="2" customFormat="1" ht="16.5" customHeight="1">
      <c r="A85" s="34"/>
      <c r="B85" s="35"/>
      <c r="C85" s="36"/>
      <c r="D85" s="36"/>
      <c r="E85" s="318" t="str">
        <f>E7</f>
        <v>Hrozenkovská, Praha 17, č.akce 13491 - Etapa 1</v>
      </c>
      <c r="F85" s="319"/>
      <c r="G85" s="319"/>
      <c r="H85" s="319"/>
      <c r="I85" s="36"/>
      <c r="J85" s="36"/>
      <c r="K85" s="36"/>
      <c r="L85" s="51"/>
      <c r="S85" s="34"/>
      <c r="T85" s="34"/>
      <c r="U85" s="34"/>
      <c r="V85" s="34"/>
      <c r="W85" s="34"/>
      <c r="X85" s="34"/>
      <c r="Y85" s="34"/>
      <c r="Z85" s="34"/>
      <c r="AA85" s="34"/>
      <c r="AB85" s="34"/>
      <c r="AC85" s="34"/>
      <c r="AD85" s="34"/>
      <c r="AE85" s="34"/>
    </row>
    <row r="86" spans="1:47" s="2" customFormat="1" ht="12" customHeight="1">
      <c r="A86" s="34"/>
      <c r="B86" s="35"/>
      <c r="C86" s="29" t="s">
        <v>120</v>
      </c>
      <c r="D86" s="36"/>
      <c r="E86" s="36"/>
      <c r="F86" s="36"/>
      <c r="G86" s="36"/>
      <c r="H86" s="36"/>
      <c r="I86" s="36"/>
      <c r="J86" s="36"/>
      <c r="K86" s="36"/>
      <c r="L86" s="51"/>
      <c r="S86" s="34"/>
      <c r="T86" s="34"/>
      <c r="U86" s="34"/>
      <c r="V86" s="34"/>
      <c r="W86" s="34"/>
      <c r="X86" s="34"/>
      <c r="Y86" s="34"/>
      <c r="Z86" s="34"/>
      <c r="AA86" s="34"/>
      <c r="AB86" s="34"/>
      <c r="AC86" s="34"/>
      <c r="AD86" s="34"/>
      <c r="AE86" s="34"/>
    </row>
    <row r="87" spans="1:47" s="2" customFormat="1" ht="16.5" customHeight="1">
      <c r="A87" s="34"/>
      <c r="B87" s="35"/>
      <c r="C87" s="36"/>
      <c r="D87" s="36"/>
      <c r="E87" s="270" t="str">
        <f>E9</f>
        <v>SO 101 - Komunikace</v>
      </c>
      <c r="F87" s="320"/>
      <c r="G87" s="320"/>
      <c r="H87" s="320"/>
      <c r="I87" s="36"/>
      <c r="J87" s="36"/>
      <c r="K87" s="36"/>
      <c r="L87" s="51"/>
      <c r="S87" s="34"/>
      <c r="T87" s="34"/>
      <c r="U87" s="34"/>
      <c r="V87" s="34"/>
      <c r="W87" s="34"/>
      <c r="X87" s="34"/>
      <c r="Y87" s="34"/>
      <c r="Z87" s="34"/>
      <c r="AA87" s="34"/>
      <c r="AB87" s="34"/>
      <c r="AC87" s="34"/>
      <c r="AD87" s="34"/>
      <c r="AE87" s="34"/>
    </row>
    <row r="88" spans="1:47" s="2" customFormat="1" ht="6.95"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47" s="2" customFormat="1" ht="12" customHeight="1">
      <c r="A89" s="34"/>
      <c r="B89" s="35"/>
      <c r="C89" s="29" t="s">
        <v>20</v>
      </c>
      <c r="D89" s="36"/>
      <c r="E89" s="36"/>
      <c r="F89" s="27" t="str">
        <f>F12</f>
        <v>ulice Hrozenkovská</v>
      </c>
      <c r="G89" s="36"/>
      <c r="H89" s="36"/>
      <c r="I89" s="29" t="s">
        <v>22</v>
      </c>
      <c r="J89" s="66" t="str">
        <f>IF(J12="","",J12)</f>
        <v>13. 4. 2020</v>
      </c>
      <c r="K89" s="36"/>
      <c r="L89" s="51"/>
      <c r="S89" s="34"/>
      <c r="T89" s="34"/>
      <c r="U89" s="34"/>
      <c r="V89" s="34"/>
      <c r="W89" s="34"/>
      <c r="X89" s="34"/>
      <c r="Y89" s="34"/>
      <c r="Z89" s="34"/>
      <c r="AA89" s="34"/>
      <c r="AB89" s="34"/>
      <c r="AC89" s="34"/>
      <c r="AD89" s="34"/>
      <c r="AE89" s="34"/>
    </row>
    <row r="90" spans="1:47"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47" s="2" customFormat="1" ht="15.2" customHeight="1">
      <c r="A91" s="34"/>
      <c r="B91" s="35"/>
      <c r="C91" s="29" t="s">
        <v>24</v>
      </c>
      <c r="D91" s="36"/>
      <c r="E91" s="36"/>
      <c r="F91" s="27" t="str">
        <f>E15</f>
        <v>Technická správa komunikací hl. m. Prahy a.s.</v>
      </c>
      <c r="G91" s="36"/>
      <c r="H91" s="36"/>
      <c r="I91" s="29" t="s">
        <v>32</v>
      </c>
      <c r="J91" s="32" t="str">
        <f>E21</f>
        <v>DIPRO, spol s r.o.</v>
      </c>
      <c r="K91" s="36"/>
      <c r="L91" s="51"/>
      <c r="S91" s="34"/>
      <c r="T91" s="34"/>
      <c r="U91" s="34"/>
      <c r="V91" s="34"/>
      <c r="W91" s="34"/>
      <c r="X91" s="34"/>
      <c r="Y91" s="34"/>
      <c r="Z91" s="34"/>
      <c r="AA91" s="34"/>
      <c r="AB91" s="34"/>
      <c r="AC91" s="34"/>
      <c r="AD91" s="34"/>
      <c r="AE91" s="34"/>
    </row>
    <row r="92" spans="1:47" s="2" customFormat="1" ht="15.2" customHeight="1">
      <c r="A92" s="34"/>
      <c r="B92" s="35"/>
      <c r="C92" s="29" t="s">
        <v>30</v>
      </c>
      <c r="D92" s="36"/>
      <c r="E92" s="36"/>
      <c r="F92" s="27" t="str">
        <f>IF(E18="","",E18)</f>
        <v>Vyplň údaj</v>
      </c>
      <c r="G92" s="36"/>
      <c r="H92" s="36"/>
      <c r="I92" s="29" t="s">
        <v>37</v>
      </c>
      <c r="J92" s="32" t="str">
        <f>E24</f>
        <v>TMI Building s.r.o.</v>
      </c>
      <c r="K92" s="36"/>
      <c r="L92" s="51"/>
      <c r="S92" s="34"/>
      <c r="T92" s="34"/>
      <c r="U92" s="34"/>
      <c r="V92" s="34"/>
      <c r="W92" s="34"/>
      <c r="X92" s="34"/>
      <c r="Y92" s="34"/>
      <c r="Z92" s="34"/>
      <c r="AA92" s="34"/>
      <c r="AB92" s="34"/>
      <c r="AC92" s="34"/>
      <c r="AD92" s="34"/>
      <c r="AE92" s="34"/>
    </row>
    <row r="93" spans="1:47" s="2" customFormat="1" ht="10.3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47" s="2" customFormat="1" ht="29.25" customHeight="1">
      <c r="A94" s="34"/>
      <c r="B94" s="35"/>
      <c r="C94" s="145" t="s">
        <v>189</v>
      </c>
      <c r="D94" s="146"/>
      <c r="E94" s="146"/>
      <c r="F94" s="146"/>
      <c r="G94" s="146"/>
      <c r="H94" s="146"/>
      <c r="I94" s="146"/>
      <c r="J94" s="147" t="s">
        <v>190</v>
      </c>
      <c r="K94" s="146"/>
      <c r="L94" s="51"/>
      <c r="S94" s="34"/>
      <c r="T94" s="34"/>
      <c r="U94" s="34"/>
      <c r="V94" s="34"/>
      <c r="W94" s="34"/>
      <c r="X94" s="34"/>
      <c r="Y94" s="34"/>
      <c r="Z94" s="34"/>
      <c r="AA94" s="34"/>
      <c r="AB94" s="34"/>
      <c r="AC94" s="34"/>
      <c r="AD94" s="34"/>
      <c r="AE94" s="34"/>
    </row>
    <row r="95" spans="1:47"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c r="A96" s="34"/>
      <c r="B96" s="35"/>
      <c r="C96" s="148" t="s">
        <v>191</v>
      </c>
      <c r="D96" s="36"/>
      <c r="E96" s="36"/>
      <c r="F96" s="36"/>
      <c r="G96" s="36"/>
      <c r="H96" s="36"/>
      <c r="I96" s="36"/>
      <c r="J96" s="84">
        <f>J128</f>
        <v>0</v>
      </c>
      <c r="K96" s="36"/>
      <c r="L96" s="51"/>
      <c r="S96" s="34"/>
      <c r="T96" s="34"/>
      <c r="U96" s="34"/>
      <c r="V96" s="34"/>
      <c r="W96" s="34"/>
      <c r="X96" s="34"/>
      <c r="Y96" s="34"/>
      <c r="Z96" s="34"/>
      <c r="AA96" s="34"/>
      <c r="AB96" s="34"/>
      <c r="AC96" s="34"/>
      <c r="AD96" s="34"/>
      <c r="AE96" s="34"/>
      <c r="AU96" s="17" t="s">
        <v>192</v>
      </c>
    </row>
    <row r="97" spans="1:31" s="9" customFormat="1" ht="24.95" customHeight="1">
      <c r="B97" s="149"/>
      <c r="C97" s="150"/>
      <c r="D97" s="151" t="s">
        <v>193</v>
      </c>
      <c r="E97" s="152"/>
      <c r="F97" s="152"/>
      <c r="G97" s="152"/>
      <c r="H97" s="152"/>
      <c r="I97" s="152"/>
      <c r="J97" s="153">
        <f>J129</f>
        <v>0</v>
      </c>
      <c r="K97" s="150"/>
      <c r="L97" s="154"/>
    </row>
    <row r="98" spans="1:31" s="10" customFormat="1" ht="19.899999999999999" customHeight="1">
      <c r="B98" s="155"/>
      <c r="C98" s="156"/>
      <c r="D98" s="157" t="s">
        <v>194</v>
      </c>
      <c r="E98" s="158"/>
      <c r="F98" s="158"/>
      <c r="G98" s="158"/>
      <c r="H98" s="158"/>
      <c r="I98" s="158"/>
      <c r="J98" s="159">
        <f>J130</f>
        <v>0</v>
      </c>
      <c r="K98" s="156"/>
      <c r="L98" s="160"/>
    </row>
    <row r="99" spans="1:31" s="10" customFormat="1" ht="19.899999999999999" customHeight="1">
      <c r="B99" s="155"/>
      <c r="C99" s="156"/>
      <c r="D99" s="157" t="s">
        <v>195</v>
      </c>
      <c r="E99" s="158"/>
      <c r="F99" s="158"/>
      <c r="G99" s="158"/>
      <c r="H99" s="158"/>
      <c r="I99" s="158"/>
      <c r="J99" s="159">
        <f>J354</f>
        <v>0</v>
      </c>
      <c r="K99" s="156"/>
      <c r="L99" s="160"/>
    </row>
    <row r="100" spans="1:31" s="10" customFormat="1" ht="19.899999999999999" customHeight="1">
      <c r="B100" s="155"/>
      <c r="C100" s="156"/>
      <c r="D100" s="157" t="s">
        <v>196</v>
      </c>
      <c r="E100" s="158"/>
      <c r="F100" s="158"/>
      <c r="G100" s="158"/>
      <c r="H100" s="158"/>
      <c r="I100" s="158"/>
      <c r="J100" s="159">
        <f>J382</f>
        <v>0</v>
      </c>
      <c r="K100" s="156"/>
      <c r="L100" s="160"/>
    </row>
    <row r="101" spans="1:31" s="10" customFormat="1" ht="19.899999999999999" customHeight="1">
      <c r="B101" s="155"/>
      <c r="C101" s="156"/>
      <c r="D101" s="157" t="s">
        <v>197</v>
      </c>
      <c r="E101" s="158"/>
      <c r="F101" s="158"/>
      <c r="G101" s="158"/>
      <c r="H101" s="158"/>
      <c r="I101" s="158"/>
      <c r="J101" s="159">
        <f>J394</f>
        <v>0</v>
      </c>
      <c r="K101" s="156"/>
      <c r="L101" s="160"/>
    </row>
    <row r="102" spans="1:31" s="10" customFormat="1" ht="19.899999999999999" customHeight="1">
      <c r="B102" s="155"/>
      <c r="C102" s="156"/>
      <c r="D102" s="157" t="s">
        <v>198</v>
      </c>
      <c r="E102" s="158"/>
      <c r="F102" s="158"/>
      <c r="G102" s="158"/>
      <c r="H102" s="158"/>
      <c r="I102" s="158"/>
      <c r="J102" s="159">
        <f>J557</f>
        <v>0</v>
      </c>
      <c r="K102" s="156"/>
      <c r="L102" s="160"/>
    </row>
    <row r="103" spans="1:31" s="10" customFormat="1" ht="19.899999999999999" customHeight="1">
      <c r="B103" s="155"/>
      <c r="C103" s="156"/>
      <c r="D103" s="157" t="s">
        <v>199</v>
      </c>
      <c r="E103" s="158"/>
      <c r="F103" s="158"/>
      <c r="G103" s="158"/>
      <c r="H103" s="158"/>
      <c r="I103" s="158"/>
      <c r="J103" s="159">
        <f>J618</f>
        <v>0</v>
      </c>
      <c r="K103" s="156"/>
      <c r="L103" s="160"/>
    </row>
    <row r="104" spans="1:31" s="10" customFormat="1" ht="19.899999999999999" customHeight="1">
      <c r="B104" s="155"/>
      <c r="C104" s="156"/>
      <c r="D104" s="157" t="s">
        <v>200</v>
      </c>
      <c r="E104" s="158"/>
      <c r="F104" s="158"/>
      <c r="G104" s="158"/>
      <c r="H104" s="158"/>
      <c r="I104" s="158"/>
      <c r="J104" s="159">
        <f>J858</f>
        <v>0</v>
      </c>
      <c r="K104" s="156"/>
      <c r="L104" s="160"/>
    </row>
    <row r="105" spans="1:31" s="10" customFormat="1" ht="19.899999999999999" customHeight="1">
      <c r="B105" s="155"/>
      <c r="C105" s="156"/>
      <c r="D105" s="157" t="s">
        <v>201</v>
      </c>
      <c r="E105" s="158"/>
      <c r="F105" s="158"/>
      <c r="G105" s="158"/>
      <c r="H105" s="158"/>
      <c r="I105" s="158"/>
      <c r="J105" s="159">
        <f>J906</f>
        <v>0</v>
      </c>
      <c r="K105" s="156"/>
      <c r="L105" s="160"/>
    </row>
    <row r="106" spans="1:31" s="9" customFormat="1" ht="24.95" customHeight="1">
      <c r="B106" s="149"/>
      <c r="C106" s="150"/>
      <c r="D106" s="151" t="s">
        <v>202</v>
      </c>
      <c r="E106" s="152"/>
      <c r="F106" s="152"/>
      <c r="G106" s="152"/>
      <c r="H106" s="152"/>
      <c r="I106" s="152"/>
      <c r="J106" s="153">
        <f>J915</f>
        <v>0</v>
      </c>
      <c r="K106" s="150"/>
      <c r="L106" s="154"/>
    </row>
    <row r="107" spans="1:31" s="10" customFormat="1" ht="19.899999999999999" customHeight="1">
      <c r="B107" s="155"/>
      <c r="C107" s="156"/>
      <c r="D107" s="157" t="s">
        <v>203</v>
      </c>
      <c r="E107" s="158"/>
      <c r="F107" s="158"/>
      <c r="G107" s="158"/>
      <c r="H107" s="158"/>
      <c r="I107" s="158"/>
      <c r="J107" s="159">
        <f>J916</f>
        <v>0</v>
      </c>
      <c r="K107" s="156"/>
      <c r="L107" s="160"/>
    </row>
    <row r="108" spans="1:31" s="10" customFormat="1" ht="19.899999999999999" customHeight="1">
      <c r="B108" s="155"/>
      <c r="C108" s="156"/>
      <c r="D108" s="157" t="s">
        <v>204</v>
      </c>
      <c r="E108" s="158"/>
      <c r="F108" s="158"/>
      <c r="G108" s="158"/>
      <c r="H108" s="158"/>
      <c r="I108" s="158"/>
      <c r="J108" s="159">
        <f>J941</f>
        <v>0</v>
      </c>
      <c r="K108" s="156"/>
      <c r="L108" s="160"/>
    </row>
    <row r="109" spans="1:31" s="2" customFormat="1" ht="21.75" customHeight="1">
      <c r="A109" s="34"/>
      <c r="B109" s="35"/>
      <c r="C109" s="36"/>
      <c r="D109" s="36"/>
      <c r="E109" s="36"/>
      <c r="F109" s="36"/>
      <c r="G109" s="36"/>
      <c r="H109" s="36"/>
      <c r="I109" s="36"/>
      <c r="J109" s="36"/>
      <c r="K109" s="36"/>
      <c r="L109" s="51"/>
      <c r="S109" s="34"/>
      <c r="T109" s="34"/>
      <c r="U109" s="34"/>
      <c r="V109" s="34"/>
      <c r="W109" s="34"/>
      <c r="X109" s="34"/>
      <c r="Y109" s="34"/>
      <c r="Z109" s="34"/>
      <c r="AA109" s="34"/>
      <c r="AB109" s="34"/>
      <c r="AC109" s="34"/>
      <c r="AD109" s="34"/>
      <c r="AE109" s="34"/>
    </row>
    <row r="110" spans="1:31" s="2" customFormat="1" ht="6.95" customHeight="1">
      <c r="A110" s="34"/>
      <c r="B110" s="54"/>
      <c r="C110" s="55"/>
      <c r="D110" s="55"/>
      <c r="E110" s="55"/>
      <c r="F110" s="55"/>
      <c r="G110" s="55"/>
      <c r="H110" s="55"/>
      <c r="I110" s="55"/>
      <c r="J110" s="55"/>
      <c r="K110" s="55"/>
      <c r="L110" s="51"/>
      <c r="S110" s="34"/>
      <c r="T110" s="34"/>
      <c r="U110" s="34"/>
      <c r="V110" s="34"/>
      <c r="W110" s="34"/>
      <c r="X110" s="34"/>
      <c r="Y110" s="34"/>
      <c r="Z110" s="34"/>
      <c r="AA110" s="34"/>
      <c r="AB110" s="34"/>
      <c r="AC110" s="34"/>
      <c r="AD110" s="34"/>
      <c r="AE110" s="34"/>
    </row>
    <row r="114" spans="1:63" s="2" customFormat="1" ht="6.95" customHeight="1">
      <c r="A114" s="34"/>
      <c r="B114" s="56"/>
      <c r="C114" s="57"/>
      <c r="D114" s="57"/>
      <c r="E114" s="57"/>
      <c r="F114" s="57"/>
      <c r="G114" s="57"/>
      <c r="H114" s="57"/>
      <c r="I114" s="57"/>
      <c r="J114" s="57"/>
      <c r="K114" s="57"/>
      <c r="L114" s="51"/>
      <c r="S114" s="34"/>
      <c r="T114" s="34"/>
      <c r="U114" s="34"/>
      <c r="V114" s="34"/>
      <c r="W114" s="34"/>
      <c r="X114" s="34"/>
      <c r="Y114" s="34"/>
      <c r="Z114" s="34"/>
      <c r="AA114" s="34"/>
      <c r="AB114" s="34"/>
      <c r="AC114" s="34"/>
      <c r="AD114" s="34"/>
      <c r="AE114" s="34"/>
    </row>
    <row r="115" spans="1:63" s="2" customFormat="1" ht="24.95" customHeight="1">
      <c r="A115" s="34"/>
      <c r="B115" s="35"/>
      <c r="C115" s="23" t="s">
        <v>205</v>
      </c>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63" s="2" customFormat="1" ht="6.95" customHeight="1">
      <c r="A116" s="34"/>
      <c r="B116" s="35"/>
      <c r="C116" s="36"/>
      <c r="D116" s="36"/>
      <c r="E116" s="36"/>
      <c r="F116" s="36"/>
      <c r="G116" s="36"/>
      <c r="H116" s="36"/>
      <c r="I116" s="36"/>
      <c r="J116" s="36"/>
      <c r="K116" s="36"/>
      <c r="L116" s="51"/>
      <c r="S116" s="34"/>
      <c r="T116" s="34"/>
      <c r="U116" s="34"/>
      <c r="V116" s="34"/>
      <c r="W116" s="34"/>
      <c r="X116" s="34"/>
      <c r="Y116" s="34"/>
      <c r="Z116" s="34"/>
      <c r="AA116" s="34"/>
      <c r="AB116" s="34"/>
      <c r="AC116" s="34"/>
      <c r="AD116" s="34"/>
      <c r="AE116" s="34"/>
    </row>
    <row r="117" spans="1:63" s="2" customFormat="1" ht="12" customHeight="1">
      <c r="A117" s="34"/>
      <c r="B117" s="35"/>
      <c r="C117" s="29" t="s">
        <v>16</v>
      </c>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63" s="2" customFormat="1" ht="16.5" customHeight="1">
      <c r="A118" s="34"/>
      <c r="B118" s="35"/>
      <c r="C118" s="36"/>
      <c r="D118" s="36"/>
      <c r="E118" s="318" t="str">
        <f>E7</f>
        <v>Hrozenkovská, Praha 17, č.akce 13491 - Etapa 1</v>
      </c>
      <c r="F118" s="319"/>
      <c r="G118" s="319"/>
      <c r="H118" s="319"/>
      <c r="I118" s="36"/>
      <c r="J118" s="36"/>
      <c r="K118" s="36"/>
      <c r="L118" s="51"/>
      <c r="S118" s="34"/>
      <c r="T118" s="34"/>
      <c r="U118" s="34"/>
      <c r="V118" s="34"/>
      <c r="W118" s="34"/>
      <c r="X118" s="34"/>
      <c r="Y118" s="34"/>
      <c r="Z118" s="34"/>
      <c r="AA118" s="34"/>
      <c r="AB118" s="34"/>
      <c r="AC118" s="34"/>
      <c r="AD118" s="34"/>
      <c r="AE118" s="34"/>
    </row>
    <row r="119" spans="1:63" s="2" customFormat="1" ht="12" customHeight="1">
      <c r="A119" s="34"/>
      <c r="B119" s="35"/>
      <c r="C119" s="29" t="s">
        <v>120</v>
      </c>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63" s="2" customFormat="1" ht="16.5" customHeight="1">
      <c r="A120" s="34"/>
      <c r="B120" s="35"/>
      <c r="C120" s="36"/>
      <c r="D120" s="36"/>
      <c r="E120" s="270" t="str">
        <f>E9</f>
        <v>SO 101 - Komunikace</v>
      </c>
      <c r="F120" s="320"/>
      <c r="G120" s="320"/>
      <c r="H120" s="320"/>
      <c r="I120" s="36"/>
      <c r="J120" s="36"/>
      <c r="K120" s="36"/>
      <c r="L120" s="51"/>
      <c r="S120" s="34"/>
      <c r="T120" s="34"/>
      <c r="U120" s="34"/>
      <c r="V120" s="34"/>
      <c r="W120" s="34"/>
      <c r="X120" s="34"/>
      <c r="Y120" s="34"/>
      <c r="Z120" s="34"/>
      <c r="AA120" s="34"/>
      <c r="AB120" s="34"/>
      <c r="AC120" s="34"/>
      <c r="AD120" s="34"/>
      <c r="AE120" s="34"/>
    </row>
    <row r="121" spans="1:63" s="2" customFormat="1" ht="6.95" customHeight="1">
      <c r="A121" s="34"/>
      <c r="B121" s="35"/>
      <c r="C121" s="36"/>
      <c r="D121" s="36"/>
      <c r="E121" s="36"/>
      <c r="F121" s="36"/>
      <c r="G121" s="36"/>
      <c r="H121" s="36"/>
      <c r="I121" s="36"/>
      <c r="J121" s="36"/>
      <c r="K121" s="36"/>
      <c r="L121" s="51"/>
      <c r="S121" s="34"/>
      <c r="T121" s="34"/>
      <c r="U121" s="34"/>
      <c r="V121" s="34"/>
      <c r="W121" s="34"/>
      <c r="X121" s="34"/>
      <c r="Y121" s="34"/>
      <c r="Z121" s="34"/>
      <c r="AA121" s="34"/>
      <c r="AB121" s="34"/>
      <c r="AC121" s="34"/>
      <c r="AD121" s="34"/>
      <c r="AE121" s="34"/>
    </row>
    <row r="122" spans="1:63" s="2" customFormat="1" ht="12" customHeight="1">
      <c r="A122" s="34"/>
      <c r="B122" s="35"/>
      <c r="C122" s="29" t="s">
        <v>20</v>
      </c>
      <c r="D122" s="36"/>
      <c r="E122" s="36"/>
      <c r="F122" s="27" t="str">
        <f>F12</f>
        <v>ulice Hrozenkovská</v>
      </c>
      <c r="G122" s="36"/>
      <c r="H122" s="36"/>
      <c r="I122" s="29" t="s">
        <v>22</v>
      </c>
      <c r="J122" s="66" t="str">
        <f>IF(J12="","",J12)</f>
        <v>13. 4. 2020</v>
      </c>
      <c r="K122" s="36"/>
      <c r="L122" s="51"/>
      <c r="S122" s="34"/>
      <c r="T122" s="34"/>
      <c r="U122" s="34"/>
      <c r="V122" s="34"/>
      <c r="W122" s="34"/>
      <c r="X122" s="34"/>
      <c r="Y122" s="34"/>
      <c r="Z122" s="34"/>
      <c r="AA122" s="34"/>
      <c r="AB122" s="34"/>
      <c r="AC122" s="34"/>
      <c r="AD122" s="34"/>
      <c r="AE122" s="34"/>
    </row>
    <row r="123" spans="1:63" s="2" customFormat="1" ht="6.95" customHeight="1">
      <c r="A123" s="34"/>
      <c r="B123" s="35"/>
      <c r="C123" s="36"/>
      <c r="D123" s="36"/>
      <c r="E123" s="36"/>
      <c r="F123" s="36"/>
      <c r="G123" s="36"/>
      <c r="H123" s="36"/>
      <c r="I123" s="36"/>
      <c r="J123" s="36"/>
      <c r="K123" s="36"/>
      <c r="L123" s="51"/>
      <c r="S123" s="34"/>
      <c r="T123" s="34"/>
      <c r="U123" s="34"/>
      <c r="V123" s="34"/>
      <c r="W123" s="34"/>
      <c r="X123" s="34"/>
      <c r="Y123" s="34"/>
      <c r="Z123" s="34"/>
      <c r="AA123" s="34"/>
      <c r="AB123" s="34"/>
      <c r="AC123" s="34"/>
      <c r="AD123" s="34"/>
      <c r="AE123" s="34"/>
    </row>
    <row r="124" spans="1:63" s="2" customFormat="1" ht="15.2" customHeight="1">
      <c r="A124" s="34"/>
      <c r="B124" s="35"/>
      <c r="C124" s="29" t="s">
        <v>24</v>
      </c>
      <c r="D124" s="36"/>
      <c r="E124" s="36"/>
      <c r="F124" s="27" t="str">
        <f>E15</f>
        <v>Technická správa komunikací hl. m. Prahy a.s.</v>
      </c>
      <c r="G124" s="36"/>
      <c r="H124" s="36"/>
      <c r="I124" s="29" t="s">
        <v>32</v>
      </c>
      <c r="J124" s="32" t="str">
        <f>E21</f>
        <v>DIPRO, spol s r.o.</v>
      </c>
      <c r="K124" s="36"/>
      <c r="L124" s="51"/>
      <c r="S124" s="34"/>
      <c r="T124" s="34"/>
      <c r="U124" s="34"/>
      <c r="V124" s="34"/>
      <c r="W124" s="34"/>
      <c r="X124" s="34"/>
      <c r="Y124" s="34"/>
      <c r="Z124" s="34"/>
      <c r="AA124" s="34"/>
      <c r="AB124" s="34"/>
      <c r="AC124" s="34"/>
      <c r="AD124" s="34"/>
      <c r="AE124" s="34"/>
    </row>
    <row r="125" spans="1:63" s="2" customFormat="1" ht="15.2" customHeight="1">
      <c r="A125" s="34"/>
      <c r="B125" s="35"/>
      <c r="C125" s="29" t="s">
        <v>30</v>
      </c>
      <c r="D125" s="36"/>
      <c r="E125" s="36"/>
      <c r="F125" s="27" t="str">
        <f>IF(E18="","",E18)</f>
        <v>Vyplň údaj</v>
      </c>
      <c r="G125" s="36"/>
      <c r="H125" s="36"/>
      <c r="I125" s="29" t="s">
        <v>37</v>
      </c>
      <c r="J125" s="32" t="str">
        <f>E24</f>
        <v>TMI Building s.r.o.</v>
      </c>
      <c r="K125" s="36"/>
      <c r="L125" s="51"/>
      <c r="S125" s="34"/>
      <c r="T125" s="34"/>
      <c r="U125" s="34"/>
      <c r="V125" s="34"/>
      <c r="W125" s="34"/>
      <c r="X125" s="34"/>
      <c r="Y125" s="34"/>
      <c r="Z125" s="34"/>
      <c r="AA125" s="34"/>
      <c r="AB125" s="34"/>
      <c r="AC125" s="34"/>
      <c r="AD125" s="34"/>
      <c r="AE125" s="34"/>
    </row>
    <row r="126" spans="1:63" s="2" customFormat="1" ht="10.35" customHeight="1">
      <c r="A126" s="34"/>
      <c r="B126" s="35"/>
      <c r="C126" s="36"/>
      <c r="D126" s="36"/>
      <c r="E126" s="36"/>
      <c r="F126" s="36"/>
      <c r="G126" s="36"/>
      <c r="H126" s="36"/>
      <c r="I126" s="36"/>
      <c r="J126" s="36"/>
      <c r="K126" s="36"/>
      <c r="L126" s="51"/>
      <c r="S126" s="34"/>
      <c r="T126" s="34"/>
      <c r="U126" s="34"/>
      <c r="V126" s="34"/>
      <c r="W126" s="34"/>
      <c r="X126" s="34"/>
      <c r="Y126" s="34"/>
      <c r="Z126" s="34"/>
      <c r="AA126" s="34"/>
      <c r="AB126" s="34"/>
      <c r="AC126" s="34"/>
      <c r="AD126" s="34"/>
      <c r="AE126" s="34"/>
    </row>
    <row r="127" spans="1:63" s="11" customFormat="1" ht="29.25" customHeight="1">
      <c r="A127" s="161"/>
      <c r="B127" s="162"/>
      <c r="C127" s="163" t="s">
        <v>206</v>
      </c>
      <c r="D127" s="164" t="s">
        <v>67</v>
      </c>
      <c r="E127" s="164" t="s">
        <v>63</v>
      </c>
      <c r="F127" s="164" t="s">
        <v>64</v>
      </c>
      <c r="G127" s="164" t="s">
        <v>207</v>
      </c>
      <c r="H127" s="164" t="s">
        <v>208</v>
      </c>
      <c r="I127" s="164" t="s">
        <v>209</v>
      </c>
      <c r="J127" s="164" t="s">
        <v>190</v>
      </c>
      <c r="K127" s="165" t="s">
        <v>210</v>
      </c>
      <c r="L127" s="166"/>
      <c r="M127" s="75" t="s">
        <v>1</v>
      </c>
      <c r="N127" s="76" t="s">
        <v>46</v>
      </c>
      <c r="O127" s="76" t="s">
        <v>211</v>
      </c>
      <c r="P127" s="76" t="s">
        <v>212</v>
      </c>
      <c r="Q127" s="76" t="s">
        <v>213</v>
      </c>
      <c r="R127" s="76" t="s">
        <v>214</v>
      </c>
      <c r="S127" s="76" t="s">
        <v>215</v>
      </c>
      <c r="T127" s="77" t="s">
        <v>216</v>
      </c>
      <c r="U127" s="161"/>
      <c r="V127" s="161"/>
      <c r="W127" s="161"/>
      <c r="X127" s="161"/>
      <c r="Y127" s="161"/>
      <c r="Z127" s="161"/>
      <c r="AA127" s="161"/>
      <c r="AB127" s="161"/>
      <c r="AC127" s="161"/>
      <c r="AD127" s="161"/>
      <c r="AE127" s="161"/>
    </row>
    <row r="128" spans="1:63" s="2" customFormat="1" ht="22.9" customHeight="1">
      <c r="A128" s="34"/>
      <c r="B128" s="35"/>
      <c r="C128" s="82" t="s">
        <v>217</v>
      </c>
      <c r="D128" s="36"/>
      <c r="E128" s="36"/>
      <c r="F128" s="36"/>
      <c r="G128" s="36"/>
      <c r="H128" s="36"/>
      <c r="I128" s="36"/>
      <c r="J128" s="167">
        <f>BK128</f>
        <v>0</v>
      </c>
      <c r="K128" s="36"/>
      <c r="L128" s="39"/>
      <c r="M128" s="78"/>
      <c r="N128" s="168"/>
      <c r="O128" s="79"/>
      <c r="P128" s="169">
        <f>P129+P915</f>
        <v>0</v>
      </c>
      <c r="Q128" s="79"/>
      <c r="R128" s="169">
        <f>R129+R915</f>
        <v>367.08615257000002</v>
      </c>
      <c r="S128" s="79"/>
      <c r="T128" s="170">
        <f>T129+T915</f>
        <v>3792.7160000000003</v>
      </c>
      <c r="U128" s="34"/>
      <c r="V128" s="34"/>
      <c r="W128" s="34"/>
      <c r="X128" s="34"/>
      <c r="Y128" s="34"/>
      <c r="Z128" s="34"/>
      <c r="AA128" s="34"/>
      <c r="AB128" s="34"/>
      <c r="AC128" s="34"/>
      <c r="AD128" s="34"/>
      <c r="AE128" s="34"/>
      <c r="AT128" s="17" t="s">
        <v>81</v>
      </c>
      <c r="AU128" s="17" t="s">
        <v>192</v>
      </c>
      <c r="BK128" s="171">
        <f>BK129+BK915</f>
        <v>0</v>
      </c>
    </row>
    <row r="129" spans="1:65" s="12" customFormat="1" ht="25.9" customHeight="1">
      <c r="B129" s="172"/>
      <c r="C129" s="173"/>
      <c r="D129" s="174" t="s">
        <v>81</v>
      </c>
      <c r="E129" s="175" t="s">
        <v>218</v>
      </c>
      <c r="F129" s="175" t="s">
        <v>219</v>
      </c>
      <c r="G129" s="173"/>
      <c r="H129" s="173"/>
      <c r="I129" s="176"/>
      <c r="J129" s="177">
        <f>BK129</f>
        <v>0</v>
      </c>
      <c r="K129" s="173"/>
      <c r="L129" s="178"/>
      <c r="M129" s="179"/>
      <c r="N129" s="180"/>
      <c r="O129" s="180"/>
      <c r="P129" s="181">
        <f>P130+P354+P382+P394+P557+P618+P858+P906</f>
        <v>0</v>
      </c>
      <c r="Q129" s="180"/>
      <c r="R129" s="181">
        <f>R130+R354+R382+R394+R557+R618+R858+R906</f>
        <v>366.4720901</v>
      </c>
      <c r="S129" s="180"/>
      <c r="T129" s="182">
        <f>T130+T354+T382+T394+T557+T618+T858+T906</f>
        <v>3792.7160000000003</v>
      </c>
      <c r="AR129" s="183" t="s">
        <v>14</v>
      </c>
      <c r="AT129" s="184" t="s">
        <v>81</v>
      </c>
      <c r="AU129" s="184" t="s">
        <v>82</v>
      </c>
      <c r="AY129" s="183" t="s">
        <v>220</v>
      </c>
      <c r="BK129" s="185">
        <f>BK130+BK354+BK382+BK394+BK557+BK618+BK858+BK906</f>
        <v>0</v>
      </c>
    </row>
    <row r="130" spans="1:65" s="12" customFormat="1" ht="22.9" customHeight="1">
      <c r="B130" s="172"/>
      <c r="C130" s="173"/>
      <c r="D130" s="174" t="s">
        <v>81</v>
      </c>
      <c r="E130" s="186" t="s">
        <v>14</v>
      </c>
      <c r="F130" s="186" t="s">
        <v>221</v>
      </c>
      <c r="G130" s="173"/>
      <c r="H130" s="173"/>
      <c r="I130" s="176"/>
      <c r="J130" s="187">
        <f>BK130</f>
        <v>0</v>
      </c>
      <c r="K130" s="173"/>
      <c r="L130" s="178"/>
      <c r="M130" s="179"/>
      <c r="N130" s="180"/>
      <c r="O130" s="180"/>
      <c r="P130" s="181">
        <f>SUM(P131:P353)</f>
        <v>0</v>
      </c>
      <c r="Q130" s="180"/>
      <c r="R130" s="181">
        <f>SUM(R131:R353)</f>
        <v>19.043439000000003</v>
      </c>
      <c r="S130" s="180"/>
      <c r="T130" s="182">
        <f>SUM(T131:T353)</f>
        <v>3737.6126000000004</v>
      </c>
      <c r="AR130" s="183" t="s">
        <v>14</v>
      </c>
      <c r="AT130" s="184" t="s">
        <v>81</v>
      </c>
      <c r="AU130" s="184" t="s">
        <v>14</v>
      </c>
      <c r="AY130" s="183" t="s">
        <v>220</v>
      </c>
      <c r="BK130" s="185">
        <f>SUM(BK131:BK353)</f>
        <v>0</v>
      </c>
    </row>
    <row r="131" spans="1:65" s="2" customFormat="1" ht="62.65" customHeight="1">
      <c r="A131" s="34"/>
      <c r="B131" s="35"/>
      <c r="C131" s="188" t="s">
        <v>14</v>
      </c>
      <c r="D131" s="188" t="s">
        <v>222</v>
      </c>
      <c r="E131" s="189" t="s">
        <v>223</v>
      </c>
      <c r="F131" s="190" t="s">
        <v>224</v>
      </c>
      <c r="G131" s="191" t="s">
        <v>113</v>
      </c>
      <c r="H131" s="192">
        <v>32.5</v>
      </c>
      <c r="I131" s="193"/>
      <c r="J131" s="194">
        <f>ROUND(I131*H131,2)</f>
        <v>0</v>
      </c>
      <c r="K131" s="190" t="s">
        <v>225</v>
      </c>
      <c r="L131" s="39"/>
      <c r="M131" s="195" t="s">
        <v>1</v>
      </c>
      <c r="N131" s="196" t="s">
        <v>47</v>
      </c>
      <c r="O131" s="71"/>
      <c r="P131" s="197">
        <f>O131*H131</f>
        <v>0</v>
      </c>
      <c r="Q131" s="197">
        <v>0</v>
      </c>
      <c r="R131" s="197">
        <f>Q131*H131</f>
        <v>0</v>
      </c>
      <c r="S131" s="197">
        <v>0.26</v>
      </c>
      <c r="T131" s="198">
        <f>S131*H131</f>
        <v>8.4500000000000011</v>
      </c>
      <c r="U131" s="34"/>
      <c r="V131" s="34"/>
      <c r="W131" s="34"/>
      <c r="X131" s="34"/>
      <c r="Y131" s="34"/>
      <c r="Z131" s="34"/>
      <c r="AA131" s="34"/>
      <c r="AB131" s="34"/>
      <c r="AC131" s="34"/>
      <c r="AD131" s="34"/>
      <c r="AE131" s="34"/>
      <c r="AR131" s="199" t="s">
        <v>226</v>
      </c>
      <c r="AT131" s="199" t="s">
        <v>222</v>
      </c>
      <c r="AU131" s="199" t="s">
        <v>91</v>
      </c>
      <c r="AY131" s="17" t="s">
        <v>220</v>
      </c>
      <c r="BE131" s="200">
        <f>IF(N131="základní",J131,0)</f>
        <v>0</v>
      </c>
      <c r="BF131" s="200">
        <f>IF(N131="snížená",J131,0)</f>
        <v>0</v>
      </c>
      <c r="BG131" s="200">
        <f>IF(N131="zákl. přenesená",J131,0)</f>
        <v>0</v>
      </c>
      <c r="BH131" s="200">
        <f>IF(N131="sníž. přenesená",J131,0)</f>
        <v>0</v>
      </c>
      <c r="BI131" s="200">
        <f>IF(N131="nulová",J131,0)</f>
        <v>0</v>
      </c>
      <c r="BJ131" s="17" t="s">
        <v>14</v>
      </c>
      <c r="BK131" s="200">
        <f>ROUND(I131*H131,2)</f>
        <v>0</v>
      </c>
      <c r="BL131" s="17" t="s">
        <v>226</v>
      </c>
      <c r="BM131" s="199" t="s">
        <v>227</v>
      </c>
    </row>
    <row r="132" spans="1:65" s="2" customFormat="1" ht="39">
      <c r="A132" s="34"/>
      <c r="B132" s="35"/>
      <c r="C132" s="36"/>
      <c r="D132" s="201" t="s">
        <v>228</v>
      </c>
      <c r="E132" s="36"/>
      <c r="F132" s="202" t="s">
        <v>224</v>
      </c>
      <c r="G132" s="36"/>
      <c r="H132" s="36"/>
      <c r="I132" s="203"/>
      <c r="J132" s="36"/>
      <c r="K132" s="36"/>
      <c r="L132" s="39"/>
      <c r="M132" s="204"/>
      <c r="N132" s="205"/>
      <c r="O132" s="71"/>
      <c r="P132" s="71"/>
      <c r="Q132" s="71"/>
      <c r="R132" s="71"/>
      <c r="S132" s="71"/>
      <c r="T132" s="72"/>
      <c r="U132" s="34"/>
      <c r="V132" s="34"/>
      <c r="W132" s="34"/>
      <c r="X132" s="34"/>
      <c r="Y132" s="34"/>
      <c r="Z132" s="34"/>
      <c r="AA132" s="34"/>
      <c r="AB132" s="34"/>
      <c r="AC132" s="34"/>
      <c r="AD132" s="34"/>
      <c r="AE132" s="34"/>
      <c r="AT132" s="17" t="s">
        <v>228</v>
      </c>
      <c r="AU132" s="17" t="s">
        <v>91</v>
      </c>
    </row>
    <row r="133" spans="1:65" s="2" customFormat="1" ht="146.25">
      <c r="A133" s="34"/>
      <c r="B133" s="35"/>
      <c r="C133" s="36"/>
      <c r="D133" s="201" t="s">
        <v>229</v>
      </c>
      <c r="E133" s="36"/>
      <c r="F133" s="206" t="s">
        <v>230</v>
      </c>
      <c r="G133" s="36"/>
      <c r="H133" s="36"/>
      <c r="I133" s="203"/>
      <c r="J133" s="36"/>
      <c r="K133" s="36"/>
      <c r="L133" s="39"/>
      <c r="M133" s="204"/>
      <c r="N133" s="205"/>
      <c r="O133" s="71"/>
      <c r="P133" s="71"/>
      <c r="Q133" s="71"/>
      <c r="R133" s="71"/>
      <c r="S133" s="71"/>
      <c r="T133" s="72"/>
      <c r="U133" s="34"/>
      <c r="V133" s="34"/>
      <c r="W133" s="34"/>
      <c r="X133" s="34"/>
      <c r="Y133" s="34"/>
      <c r="Z133" s="34"/>
      <c r="AA133" s="34"/>
      <c r="AB133" s="34"/>
      <c r="AC133" s="34"/>
      <c r="AD133" s="34"/>
      <c r="AE133" s="34"/>
      <c r="AT133" s="17" t="s">
        <v>229</v>
      </c>
      <c r="AU133" s="17" t="s">
        <v>91</v>
      </c>
    </row>
    <row r="134" spans="1:65" s="13" customFormat="1" ht="22.5">
      <c r="B134" s="207"/>
      <c r="C134" s="208"/>
      <c r="D134" s="201" t="s">
        <v>231</v>
      </c>
      <c r="E134" s="209" t="s">
        <v>1</v>
      </c>
      <c r="F134" s="210" t="s">
        <v>232</v>
      </c>
      <c r="G134" s="208"/>
      <c r="H134" s="211">
        <v>32.5</v>
      </c>
      <c r="I134" s="212"/>
      <c r="J134" s="208"/>
      <c r="K134" s="208"/>
      <c r="L134" s="213"/>
      <c r="M134" s="214"/>
      <c r="N134" s="215"/>
      <c r="O134" s="215"/>
      <c r="P134" s="215"/>
      <c r="Q134" s="215"/>
      <c r="R134" s="215"/>
      <c r="S134" s="215"/>
      <c r="T134" s="216"/>
      <c r="AT134" s="217" t="s">
        <v>231</v>
      </c>
      <c r="AU134" s="217" t="s">
        <v>91</v>
      </c>
      <c r="AV134" s="13" t="s">
        <v>91</v>
      </c>
      <c r="AW134" s="13" t="s">
        <v>36</v>
      </c>
      <c r="AX134" s="13" t="s">
        <v>82</v>
      </c>
      <c r="AY134" s="217" t="s">
        <v>220</v>
      </c>
    </row>
    <row r="135" spans="1:65" s="14" customFormat="1" ht="11.25">
      <c r="B135" s="218"/>
      <c r="C135" s="219"/>
      <c r="D135" s="201" t="s">
        <v>231</v>
      </c>
      <c r="E135" s="220" t="s">
        <v>152</v>
      </c>
      <c r="F135" s="221" t="s">
        <v>233</v>
      </c>
      <c r="G135" s="219"/>
      <c r="H135" s="222">
        <v>32.5</v>
      </c>
      <c r="I135" s="223"/>
      <c r="J135" s="219"/>
      <c r="K135" s="219"/>
      <c r="L135" s="224"/>
      <c r="M135" s="225"/>
      <c r="N135" s="226"/>
      <c r="O135" s="226"/>
      <c r="P135" s="226"/>
      <c r="Q135" s="226"/>
      <c r="R135" s="226"/>
      <c r="S135" s="226"/>
      <c r="T135" s="227"/>
      <c r="AT135" s="228" t="s">
        <v>231</v>
      </c>
      <c r="AU135" s="228" t="s">
        <v>91</v>
      </c>
      <c r="AV135" s="14" t="s">
        <v>226</v>
      </c>
      <c r="AW135" s="14" t="s">
        <v>36</v>
      </c>
      <c r="AX135" s="14" t="s">
        <v>14</v>
      </c>
      <c r="AY135" s="228" t="s">
        <v>220</v>
      </c>
    </row>
    <row r="136" spans="1:65" s="2" customFormat="1" ht="49.15" customHeight="1">
      <c r="A136" s="34"/>
      <c r="B136" s="35"/>
      <c r="C136" s="188" t="s">
        <v>91</v>
      </c>
      <c r="D136" s="188" t="s">
        <v>222</v>
      </c>
      <c r="E136" s="189" t="s">
        <v>234</v>
      </c>
      <c r="F136" s="190" t="s">
        <v>235</v>
      </c>
      <c r="G136" s="191" t="s">
        <v>113</v>
      </c>
      <c r="H136" s="192">
        <v>463.8</v>
      </c>
      <c r="I136" s="193"/>
      <c r="J136" s="194">
        <f>ROUND(I136*H136,2)</f>
        <v>0</v>
      </c>
      <c r="K136" s="190" t="s">
        <v>225</v>
      </c>
      <c r="L136" s="39"/>
      <c r="M136" s="195" t="s">
        <v>1</v>
      </c>
      <c r="N136" s="196" t="s">
        <v>47</v>
      </c>
      <c r="O136" s="71"/>
      <c r="P136" s="197">
        <f>O136*H136</f>
        <v>0</v>
      </c>
      <c r="Q136" s="197">
        <v>0</v>
      </c>
      <c r="R136" s="197">
        <f>Q136*H136</f>
        <v>0</v>
      </c>
      <c r="S136" s="197">
        <v>0.24</v>
      </c>
      <c r="T136" s="198">
        <f>S136*H136</f>
        <v>111.312</v>
      </c>
      <c r="U136" s="34"/>
      <c r="V136" s="34"/>
      <c r="W136" s="34"/>
      <c r="X136" s="34"/>
      <c r="Y136" s="34"/>
      <c r="Z136" s="34"/>
      <c r="AA136" s="34"/>
      <c r="AB136" s="34"/>
      <c r="AC136" s="34"/>
      <c r="AD136" s="34"/>
      <c r="AE136" s="34"/>
      <c r="AR136" s="199" t="s">
        <v>226</v>
      </c>
      <c r="AT136" s="199" t="s">
        <v>222</v>
      </c>
      <c r="AU136" s="199" t="s">
        <v>91</v>
      </c>
      <c r="AY136" s="17" t="s">
        <v>220</v>
      </c>
      <c r="BE136" s="200">
        <f>IF(N136="základní",J136,0)</f>
        <v>0</v>
      </c>
      <c r="BF136" s="200">
        <f>IF(N136="snížená",J136,0)</f>
        <v>0</v>
      </c>
      <c r="BG136" s="200">
        <f>IF(N136="zákl. přenesená",J136,0)</f>
        <v>0</v>
      </c>
      <c r="BH136" s="200">
        <f>IF(N136="sníž. přenesená",J136,0)</f>
        <v>0</v>
      </c>
      <c r="BI136" s="200">
        <f>IF(N136="nulová",J136,0)</f>
        <v>0</v>
      </c>
      <c r="BJ136" s="17" t="s">
        <v>14</v>
      </c>
      <c r="BK136" s="200">
        <f>ROUND(I136*H136,2)</f>
        <v>0</v>
      </c>
      <c r="BL136" s="17" t="s">
        <v>226</v>
      </c>
      <c r="BM136" s="199" t="s">
        <v>236</v>
      </c>
    </row>
    <row r="137" spans="1:65" s="2" customFormat="1" ht="29.25">
      <c r="A137" s="34"/>
      <c r="B137" s="35"/>
      <c r="C137" s="36"/>
      <c r="D137" s="201" t="s">
        <v>228</v>
      </c>
      <c r="E137" s="36"/>
      <c r="F137" s="202" t="s">
        <v>235</v>
      </c>
      <c r="G137" s="36"/>
      <c r="H137" s="36"/>
      <c r="I137" s="203"/>
      <c r="J137" s="36"/>
      <c r="K137" s="36"/>
      <c r="L137" s="39"/>
      <c r="M137" s="204"/>
      <c r="N137" s="205"/>
      <c r="O137" s="71"/>
      <c r="P137" s="71"/>
      <c r="Q137" s="71"/>
      <c r="R137" s="71"/>
      <c r="S137" s="71"/>
      <c r="T137" s="72"/>
      <c r="U137" s="34"/>
      <c r="V137" s="34"/>
      <c r="W137" s="34"/>
      <c r="X137" s="34"/>
      <c r="Y137" s="34"/>
      <c r="Z137" s="34"/>
      <c r="AA137" s="34"/>
      <c r="AB137" s="34"/>
      <c r="AC137" s="34"/>
      <c r="AD137" s="34"/>
      <c r="AE137" s="34"/>
      <c r="AT137" s="17" t="s">
        <v>228</v>
      </c>
      <c r="AU137" s="17" t="s">
        <v>91</v>
      </c>
    </row>
    <row r="138" spans="1:65" s="15" customFormat="1" ht="22.5">
      <c r="B138" s="229"/>
      <c r="C138" s="230"/>
      <c r="D138" s="201" t="s">
        <v>231</v>
      </c>
      <c r="E138" s="231" t="s">
        <v>1</v>
      </c>
      <c r="F138" s="232" t="s">
        <v>237</v>
      </c>
      <c r="G138" s="230"/>
      <c r="H138" s="231" t="s">
        <v>1</v>
      </c>
      <c r="I138" s="233"/>
      <c r="J138" s="230"/>
      <c r="K138" s="230"/>
      <c r="L138" s="234"/>
      <c r="M138" s="235"/>
      <c r="N138" s="236"/>
      <c r="O138" s="236"/>
      <c r="P138" s="236"/>
      <c r="Q138" s="236"/>
      <c r="R138" s="236"/>
      <c r="S138" s="236"/>
      <c r="T138" s="237"/>
      <c r="AT138" s="238" t="s">
        <v>231</v>
      </c>
      <c r="AU138" s="238" t="s">
        <v>91</v>
      </c>
      <c r="AV138" s="15" t="s">
        <v>14</v>
      </c>
      <c r="AW138" s="15" t="s">
        <v>36</v>
      </c>
      <c r="AX138" s="15" t="s">
        <v>82</v>
      </c>
      <c r="AY138" s="238" t="s">
        <v>220</v>
      </c>
    </row>
    <row r="139" spans="1:65" s="13" customFormat="1" ht="22.5">
      <c r="B139" s="207"/>
      <c r="C139" s="208"/>
      <c r="D139" s="201" t="s">
        <v>231</v>
      </c>
      <c r="E139" s="209" t="s">
        <v>1</v>
      </c>
      <c r="F139" s="210" t="s">
        <v>238</v>
      </c>
      <c r="G139" s="208"/>
      <c r="H139" s="211">
        <v>365.4</v>
      </c>
      <c r="I139" s="212"/>
      <c r="J139" s="208"/>
      <c r="K139" s="208"/>
      <c r="L139" s="213"/>
      <c r="M139" s="214"/>
      <c r="N139" s="215"/>
      <c r="O139" s="215"/>
      <c r="P139" s="215"/>
      <c r="Q139" s="215"/>
      <c r="R139" s="215"/>
      <c r="S139" s="215"/>
      <c r="T139" s="216"/>
      <c r="AT139" s="217" t="s">
        <v>231</v>
      </c>
      <c r="AU139" s="217" t="s">
        <v>91</v>
      </c>
      <c r="AV139" s="13" t="s">
        <v>91</v>
      </c>
      <c r="AW139" s="13" t="s">
        <v>36</v>
      </c>
      <c r="AX139" s="13" t="s">
        <v>82</v>
      </c>
      <c r="AY139" s="217" t="s">
        <v>220</v>
      </c>
    </row>
    <row r="140" spans="1:65" s="15" customFormat="1" ht="22.5">
      <c r="B140" s="229"/>
      <c r="C140" s="230"/>
      <c r="D140" s="201" t="s">
        <v>231</v>
      </c>
      <c r="E140" s="231" t="s">
        <v>1</v>
      </c>
      <c r="F140" s="232" t="s">
        <v>239</v>
      </c>
      <c r="G140" s="230"/>
      <c r="H140" s="231" t="s">
        <v>1</v>
      </c>
      <c r="I140" s="233"/>
      <c r="J140" s="230"/>
      <c r="K140" s="230"/>
      <c r="L140" s="234"/>
      <c r="M140" s="235"/>
      <c r="N140" s="236"/>
      <c r="O140" s="236"/>
      <c r="P140" s="236"/>
      <c r="Q140" s="236"/>
      <c r="R140" s="236"/>
      <c r="S140" s="236"/>
      <c r="T140" s="237"/>
      <c r="AT140" s="238" t="s">
        <v>231</v>
      </c>
      <c r="AU140" s="238" t="s">
        <v>91</v>
      </c>
      <c r="AV140" s="15" t="s">
        <v>14</v>
      </c>
      <c r="AW140" s="15" t="s">
        <v>36</v>
      </c>
      <c r="AX140" s="15" t="s">
        <v>82</v>
      </c>
      <c r="AY140" s="238" t="s">
        <v>220</v>
      </c>
    </row>
    <row r="141" spans="1:65" s="13" customFormat="1" ht="22.5">
      <c r="B141" s="207"/>
      <c r="C141" s="208"/>
      <c r="D141" s="201" t="s">
        <v>231</v>
      </c>
      <c r="E141" s="209" t="s">
        <v>1</v>
      </c>
      <c r="F141" s="210" t="s">
        <v>240</v>
      </c>
      <c r="G141" s="208"/>
      <c r="H141" s="211">
        <v>30.6</v>
      </c>
      <c r="I141" s="212"/>
      <c r="J141" s="208"/>
      <c r="K141" s="208"/>
      <c r="L141" s="213"/>
      <c r="M141" s="214"/>
      <c r="N141" s="215"/>
      <c r="O141" s="215"/>
      <c r="P141" s="215"/>
      <c r="Q141" s="215"/>
      <c r="R141" s="215"/>
      <c r="S141" s="215"/>
      <c r="T141" s="216"/>
      <c r="AT141" s="217" t="s">
        <v>231</v>
      </c>
      <c r="AU141" s="217" t="s">
        <v>91</v>
      </c>
      <c r="AV141" s="13" t="s">
        <v>91</v>
      </c>
      <c r="AW141" s="13" t="s">
        <v>36</v>
      </c>
      <c r="AX141" s="13" t="s">
        <v>82</v>
      </c>
      <c r="AY141" s="217" t="s">
        <v>220</v>
      </c>
    </row>
    <row r="142" spans="1:65" s="15" customFormat="1" ht="22.5">
      <c r="B142" s="229"/>
      <c r="C142" s="230"/>
      <c r="D142" s="201" t="s">
        <v>231</v>
      </c>
      <c r="E142" s="231" t="s">
        <v>1</v>
      </c>
      <c r="F142" s="232" t="s">
        <v>241</v>
      </c>
      <c r="G142" s="230"/>
      <c r="H142" s="231" t="s">
        <v>1</v>
      </c>
      <c r="I142" s="233"/>
      <c r="J142" s="230"/>
      <c r="K142" s="230"/>
      <c r="L142" s="234"/>
      <c r="M142" s="235"/>
      <c r="N142" s="236"/>
      <c r="O142" s="236"/>
      <c r="P142" s="236"/>
      <c r="Q142" s="236"/>
      <c r="R142" s="236"/>
      <c r="S142" s="236"/>
      <c r="T142" s="237"/>
      <c r="AT142" s="238" t="s">
        <v>231</v>
      </c>
      <c r="AU142" s="238" t="s">
        <v>91</v>
      </c>
      <c r="AV142" s="15" t="s">
        <v>14</v>
      </c>
      <c r="AW142" s="15" t="s">
        <v>36</v>
      </c>
      <c r="AX142" s="15" t="s">
        <v>82</v>
      </c>
      <c r="AY142" s="238" t="s">
        <v>220</v>
      </c>
    </row>
    <row r="143" spans="1:65" s="13" customFormat="1" ht="22.5">
      <c r="B143" s="207"/>
      <c r="C143" s="208"/>
      <c r="D143" s="201" t="s">
        <v>231</v>
      </c>
      <c r="E143" s="209" t="s">
        <v>1</v>
      </c>
      <c r="F143" s="210" t="s">
        <v>242</v>
      </c>
      <c r="G143" s="208"/>
      <c r="H143" s="211">
        <v>30.6</v>
      </c>
      <c r="I143" s="212"/>
      <c r="J143" s="208"/>
      <c r="K143" s="208"/>
      <c r="L143" s="213"/>
      <c r="M143" s="214"/>
      <c r="N143" s="215"/>
      <c r="O143" s="215"/>
      <c r="P143" s="215"/>
      <c r="Q143" s="215"/>
      <c r="R143" s="215"/>
      <c r="S143" s="215"/>
      <c r="T143" s="216"/>
      <c r="AT143" s="217" t="s">
        <v>231</v>
      </c>
      <c r="AU143" s="217" t="s">
        <v>91</v>
      </c>
      <c r="AV143" s="13" t="s">
        <v>91</v>
      </c>
      <c r="AW143" s="13" t="s">
        <v>36</v>
      </c>
      <c r="AX143" s="13" t="s">
        <v>82</v>
      </c>
      <c r="AY143" s="217" t="s">
        <v>220</v>
      </c>
    </row>
    <row r="144" spans="1:65" s="15" customFormat="1" ht="11.25">
      <c r="B144" s="229"/>
      <c r="C144" s="230"/>
      <c r="D144" s="201" t="s">
        <v>231</v>
      </c>
      <c r="E144" s="231" t="s">
        <v>1</v>
      </c>
      <c r="F144" s="232" t="s">
        <v>243</v>
      </c>
      <c r="G144" s="230"/>
      <c r="H144" s="231" t="s">
        <v>1</v>
      </c>
      <c r="I144" s="233"/>
      <c r="J144" s="230"/>
      <c r="K144" s="230"/>
      <c r="L144" s="234"/>
      <c r="M144" s="235"/>
      <c r="N144" s="236"/>
      <c r="O144" s="236"/>
      <c r="P144" s="236"/>
      <c r="Q144" s="236"/>
      <c r="R144" s="236"/>
      <c r="S144" s="236"/>
      <c r="T144" s="237"/>
      <c r="AT144" s="238" t="s">
        <v>231</v>
      </c>
      <c r="AU144" s="238" t="s">
        <v>91</v>
      </c>
      <c r="AV144" s="15" t="s">
        <v>14</v>
      </c>
      <c r="AW144" s="15" t="s">
        <v>36</v>
      </c>
      <c r="AX144" s="15" t="s">
        <v>82</v>
      </c>
      <c r="AY144" s="238" t="s">
        <v>220</v>
      </c>
    </row>
    <row r="145" spans="1:65" s="13" customFormat="1" ht="11.25">
      <c r="B145" s="207"/>
      <c r="C145" s="208"/>
      <c r="D145" s="201" t="s">
        <v>231</v>
      </c>
      <c r="E145" s="209" t="s">
        <v>1</v>
      </c>
      <c r="F145" s="210" t="s">
        <v>244</v>
      </c>
      <c r="G145" s="208"/>
      <c r="H145" s="211">
        <v>28</v>
      </c>
      <c r="I145" s="212"/>
      <c r="J145" s="208"/>
      <c r="K145" s="208"/>
      <c r="L145" s="213"/>
      <c r="M145" s="214"/>
      <c r="N145" s="215"/>
      <c r="O145" s="215"/>
      <c r="P145" s="215"/>
      <c r="Q145" s="215"/>
      <c r="R145" s="215"/>
      <c r="S145" s="215"/>
      <c r="T145" s="216"/>
      <c r="AT145" s="217" t="s">
        <v>231</v>
      </c>
      <c r="AU145" s="217" t="s">
        <v>91</v>
      </c>
      <c r="AV145" s="13" t="s">
        <v>91</v>
      </c>
      <c r="AW145" s="13" t="s">
        <v>36</v>
      </c>
      <c r="AX145" s="13" t="s">
        <v>82</v>
      </c>
      <c r="AY145" s="217" t="s">
        <v>220</v>
      </c>
    </row>
    <row r="146" spans="1:65" s="15" customFormat="1" ht="11.25">
      <c r="B146" s="229"/>
      <c r="C146" s="230"/>
      <c r="D146" s="201" t="s">
        <v>231</v>
      </c>
      <c r="E146" s="231" t="s">
        <v>1</v>
      </c>
      <c r="F146" s="232" t="s">
        <v>245</v>
      </c>
      <c r="G146" s="230"/>
      <c r="H146" s="231" t="s">
        <v>1</v>
      </c>
      <c r="I146" s="233"/>
      <c r="J146" s="230"/>
      <c r="K146" s="230"/>
      <c r="L146" s="234"/>
      <c r="M146" s="235"/>
      <c r="N146" s="236"/>
      <c r="O146" s="236"/>
      <c r="P146" s="236"/>
      <c r="Q146" s="236"/>
      <c r="R146" s="236"/>
      <c r="S146" s="236"/>
      <c r="T146" s="237"/>
      <c r="AT146" s="238" t="s">
        <v>231</v>
      </c>
      <c r="AU146" s="238" t="s">
        <v>91</v>
      </c>
      <c r="AV146" s="15" t="s">
        <v>14</v>
      </c>
      <c r="AW146" s="15" t="s">
        <v>36</v>
      </c>
      <c r="AX146" s="15" t="s">
        <v>82</v>
      </c>
      <c r="AY146" s="238" t="s">
        <v>220</v>
      </c>
    </row>
    <row r="147" spans="1:65" s="13" customFormat="1" ht="11.25">
      <c r="B147" s="207"/>
      <c r="C147" s="208"/>
      <c r="D147" s="201" t="s">
        <v>231</v>
      </c>
      <c r="E147" s="209" t="s">
        <v>1</v>
      </c>
      <c r="F147" s="210" t="s">
        <v>246</v>
      </c>
      <c r="G147" s="208"/>
      <c r="H147" s="211">
        <v>9.1999999999999993</v>
      </c>
      <c r="I147" s="212"/>
      <c r="J147" s="208"/>
      <c r="K147" s="208"/>
      <c r="L147" s="213"/>
      <c r="M147" s="214"/>
      <c r="N147" s="215"/>
      <c r="O147" s="215"/>
      <c r="P147" s="215"/>
      <c r="Q147" s="215"/>
      <c r="R147" s="215"/>
      <c r="S147" s="215"/>
      <c r="T147" s="216"/>
      <c r="AT147" s="217" t="s">
        <v>231</v>
      </c>
      <c r="AU147" s="217" t="s">
        <v>91</v>
      </c>
      <c r="AV147" s="13" t="s">
        <v>91</v>
      </c>
      <c r="AW147" s="13" t="s">
        <v>36</v>
      </c>
      <c r="AX147" s="13" t="s">
        <v>82</v>
      </c>
      <c r="AY147" s="217" t="s">
        <v>220</v>
      </c>
    </row>
    <row r="148" spans="1:65" s="14" customFormat="1" ht="11.25">
      <c r="B148" s="218"/>
      <c r="C148" s="219"/>
      <c r="D148" s="201" t="s">
        <v>231</v>
      </c>
      <c r="E148" s="220" t="s">
        <v>1</v>
      </c>
      <c r="F148" s="221" t="s">
        <v>233</v>
      </c>
      <c r="G148" s="219"/>
      <c r="H148" s="222">
        <v>463.8</v>
      </c>
      <c r="I148" s="223"/>
      <c r="J148" s="219"/>
      <c r="K148" s="219"/>
      <c r="L148" s="224"/>
      <c r="M148" s="225"/>
      <c r="N148" s="226"/>
      <c r="O148" s="226"/>
      <c r="P148" s="226"/>
      <c r="Q148" s="226"/>
      <c r="R148" s="226"/>
      <c r="S148" s="226"/>
      <c r="T148" s="227"/>
      <c r="AT148" s="228" t="s">
        <v>231</v>
      </c>
      <c r="AU148" s="228" t="s">
        <v>91</v>
      </c>
      <c r="AV148" s="14" t="s">
        <v>226</v>
      </c>
      <c r="AW148" s="14" t="s">
        <v>36</v>
      </c>
      <c r="AX148" s="14" t="s">
        <v>14</v>
      </c>
      <c r="AY148" s="228" t="s">
        <v>220</v>
      </c>
    </row>
    <row r="149" spans="1:65" s="2" customFormat="1" ht="49.15" customHeight="1">
      <c r="A149" s="34"/>
      <c r="B149" s="35"/>
      <c r="C149" s="188" t="s">
        <v>181</v>
      </c>
      <c r="D149" s="188" t="s">
        <v>222</v>
      </c>
      <c r="E149" s="189" t="s">
        <v>247</v>
      </c>
      <c r="F149" s="190" t="s">
        <v>248</v>
      </c>
      <c r="G149" s="191" t="s">
        <v>113</v>
      </c>
      <c r="H149" s="192">
        <v>365.4</v>
      </c>
      <c r="I149" s="193"/>
      <c r="J149" s="194">
        <f>ROUND(I149*H149,2)</f>
        <v>0</v>
      </c>
      <c r="K149" s="190" t="s">
        <v>225</v>
      </c>
      <c r="L149" s="39"/>
      <c r="M149" s="195" t="s">
        <v>1</v>
      </c>
      <c r="N149" s="196" t="s">
        <v>47</v>
      </c>
      <c r="O149" s="71"/>
      <c r="P149" s="197">
        <f>O149*H149</f>
        <v>0</v>
      </c>
      <c r="Q149" s="197">
        <v>0</v>
      </c>
      <c r="R149" s="197">
        <f>Q149*H149</f>
        <v>0</v>
      </c>
      <c r="S149" s="197">
        <v>0.32500000000000001</v>
      </c>
      <c r="T149" s="198">
        <f>S149*H149</f>
        <v>118.755</v>
      </c>
      <c r="U149" s="34"/>
      <c r="V149" s="34"/>
      <c r="W149" s="34"/>
      <c r="X149" s="34"/>
      <c r="Y149" s="34"/>
      <c r="Z149" s="34"/>
      <c r="AA149" s="34"/>
      <c r="AB149" s="34"/>
      <c r="AC149" s="34"/>
      <c r="AD149" s="34"/>
      <c r="AE149" s="34"/>
      <c r="AR149" s="199" t="s">
        <v>226</v>
      </c>
      <c r="AT149" s="199" t="s">
        <v>222</v>
      </c>
      <c r="AU149" s="199" t="s">
        <v>91</v>
      </c>
      <c r="AY149" s="17" t="s">
        <v>220</v>
      </c>
      <c r="BE149" s="200">
        <f>IF(N149="základní",J149,0)</f>
        <v>0</v>
      </c>
      <c r="BF149" s="200">
        <f>IF(N149="snížená",J149,0)</f>
        <v>0</v>
      </c>
      <c r="BG149" s="200">
        <f>IF(N149="zákl. přenesená",J149,0)</f>
        <v>0</v>
      </c>
      <c r="BH149" s="200">
        <f>IF(N149="sníž. přenesená",J149,0)</f>
        <v>0</v>
      </c>
      <c r="BI149" s="200">
        <f>IF(N149="nulová",J149,0)</f>
        <v>0</v>
      </c>
      <c r="BJ149" s="17" t="s">
        <v>14</v>
      </c>
      <c r="BK149" s="200">
        <f>ROUND(I149*H149,2)</f>
        <v>0</v>
      </c>
      <c r="BL149" s="17" t="s">
        <v>226</v>
      </c>
      <c r="BM149" s="199" t="s">
        <v>249</v>
      </c>
    </row>
    <row r="150" spans="1:65" s="2" customFormat="1" ht="29.25">
      <c r="A150" s="34"/>
      <c r="B150" s="35"/>
      <c r="C150" s="36"/>
      <c r="D150" s="201" t="s">
        <v>228</v>
      </c>
      <c r="E150" s="36"/>
      <c r="F150" s="202" t="s">
        <v>248</v>
      </c>
      <c r="G150" s="36"/>
      <c r="H150" s="36"/>
      <c r="I150" s="203"/>
      <c r="J150" s="36"/>
      <c r="K150" s="36"/>
      <c r="L150" s="39"/>
      <c r="M150" s="204"/>
      <c r="N150" s="205"/>
      <c r="O150" s="71"/>
      <c r="P150" s="71"/>
      <c r="Q150" s="71"/>
      <c r="R150" s="71"/>
      <c r="S150" s="71"/>
      <c r="T150" s="72"/>
      <c r="U150" s="34"/>
      <c r="V150" s="34"/>
      <c r="W150" s="34"/>
      <c r="X150" s="34"/>
      <c r="Y150" s="34"/>
      <c r="Z150" s="34"/>
      <c r="AA150" s="34"/>
      <c r="AB150" s="34"/>
      <c r="AC150" s="34"/>
      <c r="AD150" s="34"/>
      <c r="AE150" s="34"/>
      <c r="AT150" s="17" t="s">
        <v>228</v>
      </c>
      <c r="AU150" s="17" t="s">
        <v>91</v>
      </c>
    </row>
    <row r="151" spans="1:65" s="15" customFormat="1" ht="22.5">
      <c r="B151" s="229"/>
      <c r="C151" s="230"/>
      <c r="D151" s="201" t="s">
        <v>231</v>
      </c>
      <c r="E151" s="231" t="s">
        <v>1</v>
      </c>
      <c r="F151" s="232" t="s">
        <v>250</v>
      </c>
      <c r="G151" s="230"/>
      <c r="H151" s="231" t="s">
        <v>1</v>
      </c>
      <c r="I151" s="233"/>
      <c r="J151" s="230"/>
      <c r="K151" s="230"/>
      <c r="L151" s="234"/>
      <c r="M151" s="235"/>
      <c r="N151" s="236"/>
      <c r="O151" s="236"/>
      <c r="P151" s="236"/>
      <c r="Q151" s="236"/>
      <c r="R151" s="236"/>
      <c r="S151" s="236"/>
      <c r="T151" s="237"/>
      <c r="AT151" s="238" t="s">
        <v>231</v>
      </c>
      <c r="AU151" s="238" t="s">
        <v>91</v>
      </c>
      <c r="AV151" s="15" t="s">
        <v>14</v>
      </c>
      <c r="AW151" s="15" t="s">
        <v>36</v>
      </c>
      <c r="AX151" s="15" t="s">
        <v>82</v>
      </c>
      <c r="AY151" s="238" t="s">
        <v>220</v>
      </c>
    </row>
    <row r="152" spans="1:65" s="13" customFormat="1" ht="22.5">
      <c r="B152" s="207"/>
      <c r="C152" s="208"/>
      <c r="D152" s="201" t="s">
        <v>231</v>
      </c>
      <c r="E152" s="209" t="s">
        <v>1</v>
      </c>
      <c r="F152" s="210" t="s">
        <v>251</v>
      </c>
      <c r="G152" s="208"/>
      <c r="H152" s="211">
        <v>365.4</v>
      </c>
      <c r="I152" s="212"/>
      <c r="J152" s="208"/>
      <c r="K152" s="208"/>
      <c r="L152" s="213"/>
      <c r="M152" s="214"/>
      <c r="N152" s="215"/>
      <c r="O152" s="215"/>
      <c r="P152" s="215"/>
      <c r="Q152" s="215"/>
      <c r="R152" s="215"/>
      <c r="S152" s="215"/>
      <c r="T152" s="216"/>
      <c r="AT152" s="217" t="s">
        <v>231</v>
      </c>
      <c r="AU152" s="217" t="s">
        <v>91</v>
      </c>
      <c r="AV152" s="13" t="s">
        <v>91</v>
      </c>
      <c r="AW152" s="13" t="s">
        <v>36</v>
      </c>
      <c r="AX152" s="13" t="s">
        <v>82</v>
      </c>
      <c r="AY152" s="217" t="s">
        <v>220</v>
      </c>
    </row>
    <row r="153" spans="1:65" s="14" customFormat="1" ht="11.25">
      <c r="B153" s="218"/>
      <c r="C153" s="219"/>
      <c r="D153" s="201" t="s">
        <v>231</v>
      </c>
      <c r="E153" s="220" t="s">
        <v>1</v>
      </c>
      <c r="F153" s="221" t="s">
        <v>233</v>
      </c>
      <c r="G153" s="219"/>
      <c r="H153" s="222">
        <v>365.4</v>
      </c>
      <c r="I153" s="223"/>
      <c r="J153" s="219"/>
      <c r="K153" s="219"/>
      <c r="L153" s="224"/>
      <c r="M153" s="225"/>
      <c r="N153" s="226"/>
      <c r="O153" s="226"/>
      <c r="P153" s="226"/>
      <c r="Q153" s="226"/>
      <c r="R153" s="226"/>
      <c r="S153" s="226"/>
      <c r="T153" s="227"/>
      <c r="AT153" s="228" t="s">
        <v>231</v>
      </c>
      <c r="AU153" s="228" t="s">
        <v>91</v>
      </c>
      <c r="AV153" s="14" t="s">
        <v>226</v>
      </c>
      <c r="AW153" s="14" t="s">
        <v>36</v>
      </c>
      <c r="AX153" s="14" t="s">
        <v>14</v>
      </c>
      <c r="AY153" s="228" t="s">
        <v>220</v>
      </c>
    </row>
    <row r="154" spans="1:65" s="2" customFormat="1" ht="49.15" customHeight="1">
      <c r="A154" s="34"/>
      <c r="B154" s="35"/>
      <c r="C154" s="188" t="s">
        <v>226</v>
      </c>
      <c r="D154" s="188" t="s">
        <v>222</v>
      </c>
      <c r="E154" s="189" t="s">
        <v>252</v>
      </c>
      <c r="F154" s="190" t="s">
        <v>253</v>
      </c>
      <c r="G154" s="191" t="s">
        <v>113</v>
      </c>
      <c r="H154" s="192">
        <v>47</v>
      </c>
      <c r="I154" s="193"/>
      <c r="J154" s="194">
        <f>ROUND(I154*H154,2)</f>
        <v>0</v>
      </c>
      <c r="K154" s="190" t="s">
        <v>225</v>
      </c>
      <c r="L154" s="39"/>
      <c r="M154" s="195" t="s">
        <v>1</v>
      </c>
      <c r="N154" s="196" t="s">
        <v>47</v>
      </c>
      <c r="O154" s="71"/>
      <c r="P154" s="197">
        <f>O154*H154</f>
        <v>0</v>
      </c>
      <c r="Q154" s="197">
        <v>0</v>
      </c>
      <c r="R154" s="197">
        <f>Q154*H154</f>
        <v>0</v>
      </c>
      <c r="S154" s="197">
        <v>0.625</v>
      </c>
      <c r="T154" s="198">
        <f>S154*H154</f>
        <v>29.375</v>
      </c>
      <c r="U154" s="34"/>
      <c r="V154" s="34"/>
      <c r="W154" s="34"/>
      <c r="X154" s="34"/>
      <c r="Y154" s="34"/>
      <c r="Z154" s="34"/>
      <c r="AA154" s="34"/>
      <c r="AB154" s="34"/>
      <c r="AC154" s="34"/>
      <c r="AD154" s="34"/>
      <c r="AE154" s="34"/>
      <c r="AR154" s="199" t="s">
        <v>226</v>
      </c>
      <c r="AT154" s="199" t="s">
        <v>222</v>
      </c>
      <c r="AU154" s="199" t="s">
        <v>91</v>
      </c>
      <c r="AY154" s="17" t="s">
        <v>220</v>
      </c>
      <c r="BE154" s="200">
        <f>IF(N154="základní",J154,0)</f>
        <v>0</v>
      </c>
      <c r="BF154" s="200">
        <f>IF(N154="snížená",J154,0)</f>
        <v>0</v>
      </c>
      <c r="BG154" s="200">
        <f>IF(N154="zákl. přenesená",J154,0)</f>
        <v>0</v>
      </c>
      <c r="BH154" s="200">
        <f>IF(N154="sníž. přenesená",J154,0)</f>
        <v>0</v>
      </c>
      <c r="BI154" s="200">
        <f>IF(N154="nulová",J154,0)</f>
        <v>0</v>
      </c>
      <c r="BJ154" s="17" t="s">
        <v>14</v>
      </c>
      <c r="BK154" s="200">
        <f>ROUND(I154*H154,2)</f>
        <v>0</v>
      </c>
      <c r="BL154" s="17" t="s">
        <v>226</v>
      </c>
      <c r="BM154" s="199" t="s">
        <v>254</v>
      </c>
    </row>
    <row r="155" spans="1:65" s="2" customFormat="1" ht="29.25">
      <c r="A155" s="34"/>
      <c r="B155" s="35"/>
      <c r="C155" s="36"/>
      <c r="D155" s="201" t="s">
        <v>228</v>
      </c>
      <c r="E155" s="36"/>
      <c r="F155" s="202" t="s">
        <v>253</v>
      </c>
      <c r="G155" s="36"/>
      <c r="H155" s="36"/>
      <c r="I155" s="203"/>
      <c r="J155" s="36"/>
      <c r="K155" s="36"/>
      <c r="L155" s="39"/>
      <c r="M155" s="204"/>
      <c r="N155" s="205"/>
      <c r="O155" s="71"/>
      <c r="P155" s="71"/>
      <c r="Q155" s="71"/>
      <c r="R155" s="71"/>
      <c r="S155" s="71"/>
      <c r="T155" s="72"/>
      <c r="U155" s="34"/>
      <c r="V155" s="34"/>
      <c r="W155" s="34"/>
      <c r="X155" s="34"/>
      <c r="Y155" s="34"/>
      <c r="Z155" s="34"/>
      <c r="AA155" s="34"/>
      <c r="AB155" s="34"/>
      <c r="AC155" s="34"/>
      <c r="AD155" s="34"/>
      <c r="AE155" s="34"/>
      <c r="AT155" s="17" t="s">
        <v>228</v>
      </c>
      <c r="AU155" s="17" t="s">
        <v>91</v>
      </c>
    </row>
    <row r="156" spans="1:65" s="2" customFormat="1" ht="253.5">
      <c r="A156" s="34"/>
      <c r="B156" s="35"/>
      <c r="C156" s="36"/>
      <c r="D156" s="201" t="s">
        <v>229</v>
      </c>
      <c r="E156" s="36"/>
      <c r="F156" s="206" t="s">
        <v>255</v>
      </c>
      <c r="G156" s="36"/>
      <c r="H156" s="36"/>
      <c r="I156" s="203"/>
      <c r="J156" s="36"/>
      <c r="K156" s="36"/>
      <c r="L156" s="39"/>
      <c r="M156" s="204"/>
      <c r="N156" s="205"/>
      <c r="O156" s="71"/>
      <c r="P156" s="71"/>
      <c r="Q156" s="71"/>
      <c r="R156" s="71"/>
      <c r="S156" s="71"/>
      <c r="T156" s="72"/>
      <c r="U156" s="34"/>
      <c r="V156" s="34"/>
      <c r="W156" s="34"/>
      <c r="X156" s="34"/>
      <c r="Y156" s="34"/>
      <c r="Z156" s="34"/>
      <c r="AA156" s="34"/>
      <c r="AB156" s="34"/>
      <c r="AC156" s="34"/>
      <c r="AD156" s="34"/>
      <c r="AE156" s="34"/>
      <c r="AT156" s="17" t="s">
        <v>229</v>
      </c>
      <c r="AU156" s="17" t="s">
        <v>91</v>
      </c>
    </row>
    <row r="157" spans="1:65" s="15" customFormat="1" ht="22.5">
      <c r="B157" s="229"/>
      <c r="C157" s="230"/>
      <c r="D157" s="201" t="s">
        <v>231</v>
      </c>
      <c r="E157" s="231" t="s">
        <v>1</v>
      </c>
      <c r="F157" s="232" t="s">
        <v>256</v>
      </c>
      <c r="G157" s="230"/>
      <c r="H157" s="231" t="s">
        <v>1</v>
      </c>
      <c r="I157" s="233"/>
      <c r="J157" s="230"/>
      <c r="K157" s="230"/>
      <c r="L157" s="234"/>
      <c r="M157" s="235"/>
      <c r="N157" s="236"/>
      <c r="O157" s="236"/>
      <c r="P157" s="236"/>
      <c r="Q157" s="236"/>
      <c r="R157" s="236"/>
      <c r="S157" s="236"/>
      <c r="T157" s="237"/>
      <c r="AT157" s="238" t="s">
        <v>231</v>
      </c>
      <c r="AU157" s="238" t="s">
        <v>91</v>
      </c>
      <c r="AV157" s="15" t="s">
        <v>14</v>
      </c>
      <c r="AW157" s="15" t="s">
        <v>36</v>
      </c>
      <c r="AX157" s="15" t="s">
        <v>82</v>
      </c>
      <c r="AY157" s="238" t="s">
        <v>220</v>
      </c>
    </row>
    <row r="158" spans="1:65" s="13" customFormat="1" ht="11.25">
      <c r="B158" s="207"/>
      <c r="C158" s="208"/>
      <c r="D158" s="201" t="s">
        <v>231</v>
      </c>
      <c r="E158" s="209" t="s">
        <v>1</v>
      </c>
      <c r="F158" s="210" t="s">
        <v>257</v>
      </c>
      <c r="G158" s="208"/>
      <c r="H158" s="211">
        <v>40</v>
      </c>
      <c r="I158" s="212"/>
      <c r="J158" s="208"/>
      <c r="K158" s="208"/>
      <c r="L158" s="213"/>
      <c r="M158" s="214"/>
      <c r="N158" s="215"/>
      <c r="O158" s="215"/>
      <c r="P158" s="215"/>
      <c r="Q158" s="215"/>
      <c r="R158" s="215"/>
      <c r="S158" s="215"/>
      <c r="T158" s="216"/>
      <c r="AT158" s="217" t="s">
        <v>231</v>
      </c>
      <c r="AU158" s="217" t="s">
        <v>91</v>
      </c>
      <c r="AV158" s="13" t="s">
        <v>91</v>
      </c>
      <c r="AW158" s="13" t="s">
        <v>36</v>
      </c>
      <c r="AX158" s="13" t="s">
        <v>82</v>
      </c>
      <c r="AY158" s="217" t="s">
        <v>220</v>
      </c>
    </row>
    <row r="159" spans="1:65" s="15" customFormat="1" ht="11.25">
      <c r="B159" s="229"/>
      <c r="C159" s="230"/>
      <c r="D159" s="201" t="s">
        <v>231</v>
      </c>
      <c r="E159" s="231" t="s">
        <v>1</v>
      </c>
      <c r="F159" s="232" t="s">
        <v>258</v>
      </c>
      <c r="G159" s="230"/>
      <c r="H159" s="231" t="s">
        <v>1</v>
      </c>
      <c r="I159" s="233"/>
      <c r="J159" s="230"/>
      <c r="K159" s="230"/>
      <c r="L159" s="234"/>
      <c r="M159" s="235"/>
      <c r="N159" s="236"/>
      <c r="O159" s="236"/>
      <c r="P159" s="236"/>
      <c r="Q159" s="236"/>
      <c r="R159" s="236"/>
      <c r="S159" s="236"/>
      <c r="T159" s="237"/>
      <c r="AT159" s="238" t="s">
        <v>231</v>
      </c>
      <c r="AU159" s="238" t="s">
        <v>91</v>
      </c>
      <c r="AV159" s="15" t="s">
        <v>14</v>
      </c>
      <c r="AW159" s="15" t="s">
        <v>36</v>
      </c>
      <c r="AX159" s="15" t="s">
        <v>82</v>
      </c>
      <c r="AY159" s="238" t="s">
        <v>220</v>
      </c>
    </row>
    <row r="160" spans="1:65" s="13" customFormat="1" ht="11.25">
      <c r="B160" s="207"/>
      <c r="C160" s="208"/>
      <c r="D160" s="201" t="s">
        <v>231</v>
      </c>
      <c r="E160" s="209" t="s">
        <v>1</v>
      </c>
      <c r="F160" s="210" t="s">
        <v>259</v>
      </c>
      <c r="G160" s="208"/>
      <c r="H160" s="211">
        <v>7</v>
      </c>
      <c r="I160" s="212"/>
      <c r="J160" s="208"/>
      <c r="K160" s="208"/>
      <c r="L160" s="213"/>
      <c r="M160" s="214"/>
      <c r="N160" s="215"/>
      <c r="O160" s="215"/>
      <c r="P160" s="215"/>
      <c r="Q160" s="215"/>
      <c r="R160" s="215"/>
      <c r="S160" s="215"/>
      <c r="T160" s="216"/>
      <c r="AT160" s="217" t="s">
        <v>231</v>
      </c>
      <c r="AU160" s="217" t="s">
        <v>91</v>
      </c>
      <c r="AV160" s="13" t="s">
        <v>91</v>
      </c>
      <c r="AW160" s="13" t="s">
        <v>36</v>
      </c>
      <c r="AX160" s="13" t="s">
        <v>82</v>
      </c>
      <c r="AY160" s="217" t="s">
        <v>220</v>
      </c>
    </row>
    <row r="161" spans="1:65" s="14" customFormat="1" ht="11.25">
      <c r="B161" s="218"/>
      <c r="C161" s="219"/>
      <c r="D161" s="201" t="s">
        <v>231</v>
      </c>
      <c r="E161" s="220" t="s">
        <v>1</v>
      </c>
      <c r="F161" s="221" t="s">
        <v>233</v>
      </c>
      <c r="G161" s="219"/>
      <c r="H161" s="222">
        <v>47</v>
      </c>
      <c r="I161" s="223"/>
      <c r="J161" s="219"/>
      <c r="K161" s="219"/>
      <c r="L161" s="224"/>
      <c r="M161" s="225"/>
      <c r="N161" s="226"/>
      <c r="O161" s="226"/>
      <c r="P161" s="226"/>
      <c r="Q161" s="226"/>
      <c r="R161" s="226"/>
      <c r="S161" s="226"/>
      <c r="T161" s="227"/>
      <c r="AT161" s="228" t="s">
        <v>231</v>
      </c>
      <c r="AU161" s="228" t="s">
        <v>91</v>
      </c>
      <c r="AV161" s="14" t="s">
        <v>226</v>
      </c>
      <c r="AW161" s="14" t="s">
        <v>36</v>
      </c>
      <c r="AX161" s="14" t="s">
        <v>14</v>
      </c>
      <c r="AY161" s="228" t="s">
        <v>220</v>
      </c>
    </row>
    <row r="162" spans="1:65" s="2" customFormat="1" ht="49.15" customHeight="1">
      <c r="A162" s="34"/>
      <c r="B162" s="35"/>
      <c r="C162" s="188" t="s">
        <v>260</v>
      </c>
      <c r="D162" s="188" t="s">
        <v>222</v>
      </c>
      <c r="E162" s="189" t="s">
        <v>261</v>
      </c>
      <c r="F162" s="190" t="s">
        <v>262</v>
      </c>
      <c r="G162" s="191" t="s">
        <v>113</v>
      </c>
      <c r="H162" s="192">
        <v>633.79999999999995</v>
      </c>
      <c r="I162" s="193"/>
      <c r="J162" s="194">
        <f>ROUND(I162*H162,2)</f>
        <v>0</v>
      </c>
      <c r="K162" s="190" t="s">
        <v>225</v>
      </c>
      <c r="L162" s="39"/>
      <c r="M162" s="195" t="s">
        <v>1</v>
      </c>
      <c r="N162" s="196" t="s">
        <v>47</v>
      </c>
      <c r="O162" s="71"/>
      <c r="P162" s="197">
        <f>O162*H162</f>
        <v>0</v>
      </c>
      <c r="Q162" s="197">
        <v>0</v>
      </c>
      <c r="R162" s="197">
        <f>Q162*H162</f>
        <v>0</v>
      </c>
      <c r="S162" s="197">
        <v>9.8000000000000004E-2</v>
      </c>
      <c r="T162" s="198">
        <f>S162*H162</f>
        <v>62.112400000000001</v>
      </c>
      <c r="U162" s="34"/>
      <c r="V162" s="34"/>
      <c r="W162" s="34"/>
      <c r="X162" s="34"/>
      <c r="Y162" s="34"/>
      <c r="Z162" s="34"/>
      <c r="AA162" s="34"/>
      <c r="AB162" s="34"/>
      <c r="AC162" s="34"/>
      <c r="AD162" s="34"/>
      <c r="AE162" s="34"/>
      <c r="AR162" s="199" t="s">
        <v>226</v>
      </c>
      <c r="AT162" s="199" t="s">
        <v>222</v>
      </c>
      <c r="AU162" s="199" t="s">
        <v>91</v>
      </c>
      <c r="AY162" s="17" t="s">
        <v>220</v>
      </c>
      <c r="BE162" s="200">
        <f>IF(N162="základní",J162,0)</f>
        <v>0</v>
      </c>
      <c r="BF162" s="200">
        <f>IF(N162="snížená",J162,0)</f>
        <v>0</v>
      </c>
      <c r="BG162" s="200">
        <f>IF(N162="zákl. přenesená",J162,0)</f>
        <v>0</v>
      </c>
      <c r="BH162" s="200">
        <f>IF(N162="sníž. přenesená",J162,0)</f>
        <v>0</v>
      </c>
      <c r="BI162" s="200">
        <f>IF(N162="nulová",J162,0)</f>
        <v>0</v>
      </c>
      <c r="BJ162" s="17" t="s">
        <v>14</v>
      </c>
      <c r="BK162" s="200">
        <f>ROUND(I162*H162,2)</f>
        <v>0</v>
      </c>
      <c r="BL162" s="17" t="s">
        <v>226</v>
      </c>
      <c r="BM162" s="199" t="s">
        <v>263</v>
      </c>
    </row>
    <row r="163" spans="1:65" s="2" customFormat="1" ht="29.25">
      <c r="A163" s="34"/>
      <c r="B163" s="35"/>
      <c r="C163" s="36"/>
      <c r="D163" s="201" t="s">
        <v>228</v>
      </c>
      <c r="E163" s="36"/>
      <c r="F163" s="202" t="s">
        <v>262</v>
      </c>
      <c r="G163" s="36"/>
      <c r="H163" s="36"/>
      <c r="I163" s="203"/>
      <c r="J163" s="36"/>
      <c r="K163" s="36"/>
      <c r="L163" s="39"/>
      <c r="M163" s="204"/>
      <c r="N163" s="205"/>
      <c r="O163" s="71"/>
      <c r="P163" s="71"/>
      <c r="Q163" s="71"/>
      <c r="R163" s="71"/>
      <c r="S163" s="71"/>
      <c r="T163" s="72"/>
      <c r="U163" s="34"/>
      <c r="V163" s="34"/>
      <c r="W163" s="34"/>
      <c r="X163" s="34"/>
      <c r="Y163" s="34"/>
      <c r="Z163" s="34"/>
      <c r="AA163" s="34"/>
      <c r="AB163" s="34"/>
      <c r="AC163" s="34"/>
      <c r="AD163" s="34"/>
      <c r="AE163" s="34"/>
      <c r="AT163" s="17" t="s">
        <v>228</v>
      </c>
      <c r="AU163" s="17" t="s">
        <v>91</v>
      </c>
    </row>
    <row r="164" spans="1:65" s="15" customFormat="1" ht="11.25">
      <c r="B164" s="229"/>
      <c r="C164" s="230"/>
      <c r="D164" s="201" t="s">
        <v>231</v>
      </c>
      <c r="E164" s="231" t="s">
        <v>1</v>
      </c>
      <c r="F164" s="232" t="s">
        <v>264</v>
      </c>
      <c r="G164" s="230"/>
      <c r="H164" s="231" t="s">
        <v>1</v>
      </c>
      <c r="I164" s="233"/>
      <c r="J164" s="230"/>
      <c r="K164" s="230"/>
      <c r="L164" s="234"/>
      <c r="M164" s="235"/>
      <c r="N164" s="236"/>
      <c r="O164" s="236"/>
      <c r="P164" s="236"/>
      <c r="Q164" s="236"/>
      <c r="R164" s="236"/>
      <c r="S164" s="236"/>
      <c r="T164" s="237"/>
      <c r="AT164" s="238" t="s">
        <v>231</v>
      </c>
      <c r="AU164" s="238" t="s">
        <v>91</v>
      </c>
      <c r="AV164" s="15" t="s">
        <v>14</v>
      </c>
      <c r="AW164" s="15" t="s">
        <v>36</v>
      </c>
      <c r="AX164" s="15" t="s">
        <v>82</v>
      </c>
      <c r="AY164" s="238" t="s">
        <v>220</v>
      </c>
    </row>
    <row r="165" spans="1:65" s="13" customFormat="1" ht="22.5">
      <c r="B165" s="207"/>
      <c r="C165" s="208"/>
      <c r="D165" s="201" t="s">
        <v>231</v>
      </c>
      <c r="E165" s="209" t="s">
        <v>1</v>
      </c>
      <c r="F165" s="210" t="s">
        <v>265</v>
      </c>
      <c r="G165" s="208"/>
      <c r="H165" s="211">
        <v>556.6</v>
      </c>
      <c r="I165" s="212"/>
      <c r="J165" s="208"/>
      <c r="K165" s="208"/>
      <c r="L165" s="213"/>
      <c r="M165" s="214"/>
      <c r="N165" s="215"/>
      <c r="O165" s="215"/>
      <c r="P165" s="215"/>
      <c r="Q165" s="215"/>
      <c r="R165" s="215"/>
      <c r="S165" s="215"/>
      <c r="T165" s="216"/>
      <c r="AT165" s="217" t="s">
        <v>231</v>
      </c>
      <c r="AU165" s="217" t="s">
        <v>91</v>
      </c>
      <c r="AV165" s="13" t="s">
        <v>91</v>
      </c>
      <c r="AW165" s="13" t="s">
        <v>36</v>
      </c>
      <c r="AX165" s="13" t="s">
        <v>82</v>
      </c>
      <c r="AY165" s="217" t="s">
        <v>220</v>
      </c>
    </row>
    <row r="166" spans="1:65" s="15" customFormat="1" ht="11.25">
      <c r="B166" s="229"/>
      <c r="C166" s="230"/>
      <c r="D166" s="201" t="s">
        <v>231</v>
      </c>
      <c r="E166" s="231" t="s">
        <v>1</v>
      </c>
      <c r="F166" s="232" t="s">
        <v>266</v>
      </c>
      <c r="G166" s="230"/>
      <c r="H166" s="231" t="s">
        <v>1</v>
      </c>
      <c r="I166" s="233"/>
      <c r="J166" s="230"/>
      <c r="K166" s="230"/>
      <c r="L166" s="234"/>
      <c r="M166" s="235"/>
      <c r="N166" s="236"/>
      <c r="O166" s="236"/>
      <c r="P166" s="236"/>
      <c r="Q166" s="236"/>
      <c r="R166" s="236"/>
      <c r="S166" s="236"/>
      <c r="T166" s="237"/>
      <c r="AT166" s="238" t="s">
        <v>231</v>
      </c>
      <c r="AU166" s="238" t="s">
        <v>91</v>
      </c>
      <c r="AV166" s="15" t="s">
        <v>14</v>
      </c>
      <c r="AW166" s="15" t="s">
        <v>36</v>
      </c>
      <c r="AX166" s="15" t="s">
        <v>82</v>
      </c>
      <c r="AY166" s="238" t="s">
        <v>220</v>
      </c>
    </row>
    <row r="167" spans="1:65" s="13" customFormat="1" ht="11.25">
      <c r="B167" s="207"/>
      <c r="C167" s="208"/>
      <c r="D167" s="201" t="s">
        <v>231</v>
      </c>
      <c r="E167" s="209" t="s">
        <v>1</v>
      </c>
      <c r="F167" s="210" t="s">
        <v>267</v>
      </c>
      <c r="G167" s="208"/>
      <c r="H167" s="211">
        <v>40</v>
      </c>
      <c r="I167" s="212"/>
      <c r="J167" s="208"/>
      <c r="K167" s="208"/>
      <c r="L167" s="213"/>
      <c r="M167" s="214"/>
      <c r="N167" s="215"/>
      <c r="O167" s="215"/>
      <c r="P167" s="215"/>
      <c r="Q167" s="215"/>
      <c r="R167" s="215"/>
      <c r="S167" s="215"/>
      <c r="T167" s="216"/>
      <c r="AT167" s="217" t="s">
        <v>231</v>
      </c>
      <c r="AU167" s="217" t="s">
        <v>91</v>
      </c>
      <c r="AV167" s="13" t="s">
        <v>91</v>
      </c>
      <c r="AW167" s="13" t="s">
        <v>36</v>
      </c>
      <c r="AX167" s="13" t="s">
        <v>82</v>
      </c>
      <c r="AY167" s="217" t="s">
        <v>220</v>
      </c>
    </row>
    <row r="168" spans="1:65" s="13" customFormat="1" ht="11.25">
      <c r="B168" s="207"/>
      <c r="C168" s="208"/>
      <c r="D168" s="201" t="s">
        <v>231</v>
      </c>
      <c r="E168" s="209" t="s">
        <v>1</v>
      </c>
      <c r="F168" s="210" t="s">
        <v>268</v>
      </c>
      <c r="G168" s="208"/>
      <c r="H168" s="211">
        <v>37.200000000000003</v>
      </c>
      <c r="I168" s="212"/>
      <c r="J168" s="208"/>
      <c r="K168" s="208"/>
      <c r="L168" s="213"/>
      <c r="M168" s="214"/>
      <c r="N168" s="215"/>
      <c r="O168" s="215"/>
      <c r="P168" s="215"/>
      <c r="Q168" s="215"/>
      <c r="R168" s="215"/>
      <c r="S168" s="215"/>
      <c r="T168" s="216"/>
      <c r="AT168" s="217" t="s">
        <v>231</v>
      </c>
      <c r="AU168" s="217" t="s">
        <v>91</v>
      </c>
      <c r="AV168" s="13" t="s">
        <v>91</v>
      </c>
      <c r="AW168" s="13" t="s">
        <v>36</v>
      </c>
      <c r="AX168" s="13" t="s">
        <v>82</v>
      </c>
      <c r="AY168" s="217" t="s">
        <v>220</v>
      </c>
    </row>
    <row r="169" spans="1:65" s="14" customFormat="1" ht="11.25">
      <c r="B169" s="218"/>
      <c r="C169" s="219"/>
      <c r="D169" s="201" t="s">
        <v>231</v>
      </c>
      <c r="E169" s="220" t="s">
        <v>1</v>
      </c>
      <c r="F169" s="221" t="s">
        <v>233</v>
      </c>
      <c r="G169" s="219"/>
      <c r="H169" s="222">
        <v>633.80000000000007</v>
      </c>
      <c r="I169" s="223"/>
      <c r="J169" s="219"/>
      <c r="K169" s="219"/>
      <c r="L169" s="224"/>
      <c r="M169" s="225"/>
      <c r="N169" s="226"/>
      <c r="O169" s="226"/>
      <c r="P169" s="226"/>
      <c r="Q169" s="226"/>
      <c r="R169" s="226"/>
      <c r="S169" s="226"/>
      <c r="T169" s="227"/>
      <c r="AT169" s="228" t="s">
        <v>231</v>
      </c>
      <c r="AU169" s="228" t="s">
        <v>91</v>
      </c>
      <c r="AV169" s="14" t="s">
        <v>226</v>
      </c>
      <c r="AW169" s="14" t="s">
        <v>36</v>
      </c>
      <c r="AX169" s="14" t="s">
        <v>14</v>
      </c>
      <c r="AY169" s="228" t="s">
        <v>220</v>
      </c>
    </row>
    <row r="170" spans="1:65" s="2" customFormat="1" ht="49.15" customHeight="1">
      <c r="A170" s="34"/>
      <c r="B170" s="35"/>
      <c r="C170" s="188" t="s">
        <v>269</v>
      </c>
      <c r="D170" s="188" t="s">
        <v>222</v>
      </c>
      <c r="E170" s="189" t="s">
        <v>270</v>
      </c>
      <c r="F170" s="190" t="s">
        <v>271</v>
      </c>
      <c r="G170" s="191" t="s">
        <v>113</v>
      </c>
      <c r="H170" s="192">
        <v>940.6</v>
      </c>
      <c r="I170" s="193"/>
      <c r="J170" s="194">
        <f>ROUND(I170*H170,2)</f>
        <v>0</v>
      </c>
      <c r="K170" s="190" t="s">
        <v>225</v>
      </c>
      <c r="L170" s="39"/>
      <c r="M170" s="195" t="s">
        <v>1</v>
      </c>
      <c r="N170" s="196" t="s">
        <v>47</v>
      </c>
      <c r="O170" s="71"/>
      <c r="P170" s="197">
        <f>O170*H170</f>
        <v>0</v>
      </c>
      <c r="Q170" s="197">
        <v>0</v>
      </c>
      <c r="R170" s="197">
        <f>Q170*H170</f>
        <v>0</v>
      </c>
      <c r="S170" s="197">
        <v>0.22</v>
      </c>
      <c r="T170" s="198">
        <f>S170*H170</f>
        <v>206.93200000000002</v>
      </c>
      <c r="U170" s="34"/>
      <c r="V170" s="34"/>
      <c r="W170" s="34"/>
      <c r="X170" s="34"/>
      <c r="Y170" s="34"/>
      <c r="Z170" s="34"/>
      <c r="AA170" s="34"/>
      <c r="AB170" s="34"/>
      <c r="AC170" s="34"/>
      <c r="AD170" s="34"/>
      <c r="AE170" s="34"/>
      <c r="AR170" s="199" t="s">
        <v>226</v>
      </c>
      <c r="AT170" s="199" t="s">
        <v>222</v>
      </c>
      <c r="AU170" s="199" t="s">
        <v>91</v>
      </c>
      <c r="AY170" s="17" t="s">
        <v>220</v>
      </c>
      <c r="BE170" s="200">
        <f>IF(N170="základní",J170,0)</f>
        <v>0</v>
      </c>
      <c r="BF170" s="200">
        <f>IF(N170="snížená",J170,0)</f>
        <v>0</v>
      </c>
      <c r="BG170" s="200">
        <f>IF(N170="zákl. přenesená",J170,0)</f>
        <v>0</v>
      </c>
      <c r="BH170" s="200">
        <f>IF(N170="sníž. přenesená",J170,0)</f>
        <v>0</v>
      </c>
      <c r="BI170" s="200">
        <f>IF(N170="nulová",J170,0)</f>
        <v>0</v>
      </c>
      <c r="BJ170" s="17" t="s">
        <v>14</v>
      </c>
      <c r="BK170" s="200">
        <f>ROUND(I170*H170,2)</f>
        <v>0</v>
      </c>
      <c r="BL170" s="17" t="s">
        <v>226</v>
      </c>
      <c r="BM170" s="199" t="s">
        <v>272</v>
      </c>
    </row>
    <row r="171" spans="1:65" s="2" customFormat="1" ht="29.25">
      <c r="A171" s="34"/>
      <c r="B171" s="35"/>
      <c r="C171" s="36"/>
      <c r="D171" s="201" t="s">
        <v>228</v>
      </c>
      <c r="E171" s="36"/>
      <c r="F171" s="202" t="s">
        <v>271</v>
      </c>
      <c r="G171" s="36"/>
      <c r="H171" s="36"/>
      <c r="I171" s="203"/>
      <c r="J171" s="36"/>
      <c r="K171" s="36"/>
      <c r="L171" s="39"/>
      <c r="M171" s="204"/>
      <c r="N171" s="205"/>
      <c r="O171" s="71"/>
      <c r="P171" s="71"/>
      <c r="Q171" s="71"/>
      <c r="R171" s="71"/>
      <c r="S171" s="71"/>
      <c r="T171" s="72"/>
      <c r="U171" s="34"/>
      <c r="V171" s="34"/>
      <c r="W171" s="34"/>
      <c r="X171" s="34"/>
      <c r="Y171" s="34"/>
      <c r="Z171" s="34"/>
      <c r="AA171" s="34"/>
      <c r="AB171" s="34"/>
      <c r="AC171" s="34"/>
      <c r="AD171" s="34"/>
      <c r="AE171" s="34"/>
      <c r="AT171" s="17" t="s">
        <v>228</v>
      </c>
      <c r="AU171" s="17" t="s">
        <v>91</v>
      </c>
    </row>
    <row r="172" spans="1:65" s="15" customFormat="1" ht="11.25">
      <c r="B172" s="229"/>
      <c r="C172" s="230"/>
      <c r="D172" s="201" t="s">
        <v>231</v>
      </c>
      <c r="E172" s="231" t="s">
        <v>1</v>
      </c>
      <c r="F172" s="232" t="s">
        <v>273</v>
      </c>
      <c r="G172" s="230"/>
      <c r="H172" s="231" t="s">
        <v>1</v>
      </c>
      <c r="I172" s="233"/>
      <c r="J172" s="230"/>
      <c r="K172" s="230"/>
      <c r="L172" s="234"/>
      <c r="M172" s="235"/>
      <c r="N172" s="236"/>
      <c r="O172" s="236"/>
      <c r="P172" s="236"/>
      <c r="Q172" s="236"/>
      <c r="R172" s="236"/>
      <c r="S172" s="236"/>
      <c r="T172" s="237"/>
      <c r="AT172" s="238" t="s">
        <v>231</v>
      </c>
      <c r="AU172" s="238" t="s">
        <v>91</v>
      </c>
      <c r="AV172" s="15" t="s">
        <v>14</v>
      </c>
      <c r="AW172" s="15" t="s">
        <v>36</v>
      </c>
      <c r="AX172" s="15" t="s">
        <v>82</v>
      </c>
      <c r="AY172" s="238" t="s">
        <v>220</v>
      </c>
    </row>
    <row r="173" spans="1:65" s="13" customFormat="1" ht="22.5">
      <c r="B173" s="207"/>
      <c r="C173" s="208"/>
      <c r="D173" s="201" t="s">
        <v>231</v>
      </c>
      <c r="E173" s="209" t="s">
        <v>1</v>
      </c>
      <c r="F173" s="210" t="s">
        <v>274</v>
      </c>
      <c r="G173" s="208"/>
      <c r="H173" s="211">
        <v>928.6</v>
      </c>
      <c r="I173" s="212"/>
      <c r="J173" s="208"/>
      <c r="K173" s="208"/>
      <c r="L173" s="213"/>
      <c r="M173" s="214"/>
      <c r="N173" s="215"/>
      <c r="O173" s="215"/>
      <c r="P173" s="215"/>
      <c r="Q173" s="215"/>
      <c r="R173" s="215"/>
      <c r="S173" s="215"/>
      <c r="T173" s="216"/>
      <c r="AT173" s="217" t="s">
        <v>231</v>
      </c>
      <c r="AU173" s="217" t="s">
        <v>91</v>
      </c>
      <c r="AV173" s="13" t="s">
        <v>91</v>
      </c>
      <c r="AW173" s="13" t="s">
        <v>36</v>
      </c>
      <c r="AX173" s="13" t="s">
        <v>82</v>
      </c>
      <c r="AY173" s="217" t="s">
        <v>220</v>
      </c>
    </row>
    <row r="174" spans="1:65" s="15" customFormat="1" ht="22.5">
      <c r="B174" s="229"/>
      <c r="C174" s="230"/>
      <c r="D174" s="201" t="s">
        <v>231</v>
      </c>
      <c r="E174" s="231" t="s">
        <v>1</v>
      </c>
      <c r="F174" s="232" t="s">
        <v>275</v>
      </c>
      <c r="G174" s="230"/>
      <c r="H174" s="231" t="s">
        <v>1</v>
      </c>
      <c r="I174" s="233"/>
      <c r="J174" s="230"/>
      <c r="K174" s="230"/>
      <c r="L174" s="234"/>
      <c r="M174" s="235"/>
      <c r="N174" s="236"/>
      <c r="O174" s="236"/>
      <c r="P174" s="236"/>
      <c r="Q174" s="236"/>
      <c r="R174" s="236"/>
      <c r="S174" s="236"/>
      <c r="T174" s="237"/>
      <c r="AT174" s="238" t="s">
        <v>231</v>
      </c>
      <c r="AU174" s="238" t="s">
        <v>91</v>
      </c>
      <c r="AV174" s="15" t="s">
        <v>14</v>
      </c>
      <c r="AW174" s="15" t="s">
        <v>36</v>
      </c>
      <c r="AX174" s="15" t="s">
        <v>82</v>
      </c>
      <c r="AY174" s="238" t="s">
        <v>220</v>
      </c>
    </row>
    <row r="175" spans="1:65" s="13" customFormat="1" ht="11.25">
      <c r="B175" s="207"/>
      <c r="C175" s="208"/>
      <c r="D175" s="201" t="s">
        <v>231</v>
      </c>
      <c r="E175" s="209" t="s">
        <v>1</v>
      </c>
      <c r="F175" s="210" t="s">
        <v>276</v>
      </c>
      <c r="G175" s="208"/>
      <c r="H175" s="211">
        <v>12</v>
      </c>
      <c r="I175" s="212"/>
      <c r="J175" s="208"/>
      <c r="K175" s="208"/>
      <c r="L175" s="213"/>
      <c r="M175" s="214"/>
      <c r="N175" s="215"/>
      <c r="O175" s="215"/>
      <c r="P175" s="215"/>
      <c r="Q175" s="215"/>
      <c r="R175" s="215"/>
      <c r="S175" s="215"/>
      <c r="T175" s="216"/>
      <c r="AT175" s="217" t="s">
        <v>231</v>
      </c>
      <c r="AU175" s="217" t="s">
        <v>91</v>
      </c>
      <c r="AV175" s="13" t="s">
        <v>91</v>
      </c>
      <c r="AW175" s="13" t="s">
        <v>36</v>
      </c>
      <c r="AX175" s="13" t="s">
        <v>82</v>
      </c>
      <c r="AY175" s="217" t="s">
        <v>220</v>
      </c>
    </row>
    <row r="176" spans="1:65" s="14" customFormat="1" ht="11.25">
      <c r="B176" s="218"/>
      <c r="C176" s="219"/>
      <c r="D176" s="201" t="s">
        <v>231</v>
      </c>
      <c r="E176" s="220" t="s">
        <v>1</v>
      </c>
      <c r="F176" s="221" t="s">
        <v>233</v>
      </c>
      <c r="G176" s="219"/>
      <c r="H176" s="222">
        <v>940.6</v>
      </c>
      <c r="I176" s="223"/>
      <c r="J176" s="219"/>
      <c r="K176" s="219"/>
      <c r="L176" s="224"/>
      <c r="M176" s="225"/>
      <c r="N176" s="226"/>
      <c r="O176" s="226"/>
      <c r="P176" s="226"/>
      <c r="Q176" s="226"/>
      <c r="R176" s="226"/>
      <c r="S176" s="226"/>
      <c r="T176" s="227"/>
      <c r="AT176" s="228" t="s">
        <v>231</v>
      </c>
      <c r="AU176" s="228" t="s">
        <v>91</v>
      </c>
      <c r="AV176" s="14" t="s">
        <v>226</v>
      </c>
      <c r="AW176" s="14" t="s">
        <v>36</v>
      </c>
      <c r="AX176" s="14" t="s">
        <v>14</v>
      </c>
      <c r="AY176" s="228" t="s">
        <v>220</v>
      </c>
    </row>
    <row r="177" spans="1:65" s="2" customFormat="1" ht="49.15" customHeight="1">
      <c r="A177" s="34"/>
      <c r="B177" s="35"/>
      <c r="C177" s="188" t="s">
        <v>277</v>
      </c>
      <c r="D177" s="188" t="s">
        <v>222</v>
      </c>
      <c r="E177" s="189" t="s">
        <v>278</v>
      </c>
      <c r="F177" s="190" t="s">
        <v>279</v>
      </c>
      <c r="G177" s="191" t="s">
        <v>113</v>
      </c>
      <c r="H177" s="192">
        <v>24</v>
      </c>
      <c r="I177" s="193"/>
      <c r="J177" s="194">
        <f>ROUND(I177*H177,2)</f>
        <v>0</v>
      </c>
      <c r="K177" s="190" t="s">
        <v>225</v>
      </c>
      <c r="L177" s="39"/>
      <c r="M177" s="195" t="s">
        <v>1</v>
      </c>
      <c r="N177" s="196" t="s">
        <v>47</v>
      </c>
      <c r="O177" s="71"/>
      <c r="P177" s="197">
        <f>O177*H177</f>
        <v>0</v>
      </c>
      <c r="Q177" s="197">
        <v>0</v>
      </c>
      <c r="R177" s="197">
        <f>Q177*H177</f>
        <v>0</v>
      </c>
      <c r="S177" s="197">
        <v>0.316</v>
      </c>
      <c r="T177" s="198">
        <f>S177*H177</f>
        <v>7.5839999999999996</v>
      </c>
      <c r="U177" s="34"/>
      <c r="V177" s="34"/>
      <c r="W177" s="34"/>
      <c r="X177" s="34"/>
      <c r="Y177" s="34"/>
      <c r="Z177" s="34"/>
      <c r="AA177" s="34"/>
      <c r="AB177" s="34"/>
      <c r="AC177" s="34"/>
      <c r="AD177" s="34"/>
      <c r="AE177" s="34"/>
      <c r="AR177" s="199" t="s">
        <v>226</v>
      </c>
      <c r="AT177" s="199" t="s">
        <v>222</v>
      </c>
      <c r="AU177" s="199" t="s">
        <v>91</v>
      </c>
      <c r="AY177" s="17" t="s">
        <v>220</v>
      </c>
      <c r="BE177" s="200">
        <f>IF(N177="základní",J177,0)</f>
        <v>0</v>
      </c>
      <c r="BF177" s="200">
        <f>IF(N177="snížená",J177,0)</f>
        <v>0</v>
      </c>
      <c r="BG177" s="200">
        <f>IF(N177="zákl. přenesená",J177,0)</f>
        <v>0</v>
      </c>
      <c r="BH177" s="200">
        <f>IF(N177="sníž. přenesená",J177,0)</f>
        <v>0</v>
      </c>
      <c r="BI177" s="200">
        <f>IF(N177="nulová",J177,0)</f>
        <v>0</v>
      </c>
      <c r="BJ177" s="17" t="s">
        <v>14</v>
      </c>
      <c r="BK177" s="200">
        <f>ROUND(I177*H177,2)</f>
        <v>0</v>
      </c>
      <c r="BL177" s="17" t="s">
        <v>226</v>
      </c>
      <c r="BM177" s="199" t="s">
        <v>280</v>
      </c>
    </row>
    <row r="178" spans="1:65" s="2" customFormat="1" ht="29.25">
      <c r="A178" s="34"/>
      <c r="B178" s="35"/>
      <c r="C178" s="36"/>
      <c r="D178" s="201" t="s">
        <v>228</v>
      </c>
      <c r="E178" s="36"/>
      <c r="F178" s="202" t="s">
        <v>279</v>
      </c>
      <c r="G178" s="36"/>
      <c r="H178" s="36"/>
      <c r="I178" s="203"/>
      <c r="J178" s="36"/>
      <c r="K178" s="36"/>
      <c r="L178" s="39"/>
      <c r="M178" s="204"/>
      <c r="N178" s="205"/>
      <c r="O178" s="71"/>
      <c r="P178" s="71"/>
      <c r="Q178" s="71"/>
      <c r="R178" s="71"/>
      <c r="S178" s="71"/>
      <c r="T178" s="72"/>
      <c r="U178" s="34"/>
      <c r="V178" s="34"/>
      <c r="W178" s="34"/>
      <c r="X178" s="34"/>
      <c r="Y178" s="34"/>
      <c r="Z178" s="34"/>
      <c r="AA178" s="34"/>
      <c r="AB178" s="34"/>
      <c r="AC178" s="34"/>
      <c r="AD178" s="34"/>
      <c r="AE178" s="34"/>
      <c r="AT178" s="17" t="s">
        <v>228</v>
      </c>
      <c r="AU178" s="17" t="s">
        <v>91</v>
      </c>
    </row>
    <row r="179" spans="1:65" s="15" customFormat="1" ht="22.5">
      <c r="B179" s="229"/>
      <c r="C179" s="230"/>
      <c r="D179" s="201" t="s">
        <v>231</v>
      </c>
      <c r="E179" s="231" t="s">
        <v>1</v>
      </c>
      <c r="F179" s="232" t="s">
        <v>281</v>
      </c>
      <c r="G179" s="230"/>
      <c r="H179" s="231" t="s">
        <v>1</v>
      </c>
      <c r="I179" s="233"/>
      <c r="J179" s="230"/>
      <c r="K179" s="230"/>
      <c r="L179" s="234"/>
      <c r="M179" s="235"/>
      <c r="N179" s="236"/>
      <c r="O179" s="236"/>
      <c r="P179" s="236"/>
      <c r="Q179" s="236"/>
      <c r="R179" s="236"/>
      <c r="S179" s="236"/>
      <c r="T179" s="237"/>
      <c r="AT179" s="238" t="s">
        <v>231</v>
      </c>
      <c r="AU179" s="238" t="s">
        <v>91</v>
      </c>
      <c r="AV179" s="15" t="s">
        <v>14</v>
      </c>
      <c r="AW179" s="15" t="s">
        <v>36</v>
      </c>
      <c r="AX179" s="15" t="s">
        <v>82</v>
      </c>
      <c r="AY179" s="238" t="s">
        <v>220</v>
      </c>
    </row>
    <row r="180" spans="1:65" s="13" customFormat="1" ht="22.5">
      <c r="B180" s="207"/>
      <c r="C180" s="208"/>
      <c r="D180" s="201" t="s">
        <v>231</v>
      </c>
      <c r="E180" s="209" t="s">
        <v>1</v>
      </c>
      <c r="F180" s="210" t="s">
        <v>282</v>
      </c>
      <c r="G180" s="208"/>
      <c r="H180" s="211">
        <v>24</v>
      </c>
      <c r="I180" s="212"/>
      <c r="J180" s="208"/>
      <c r="K180" s="208"/>
      <c r="L180" s="213"/>
      <c r="M180" s="214"/>
      <c r="N180" s="215"/>
      <c r="O180" s="215"/>
      <c r="P180" s="215"/>
      <c r="Q180" s="215"/>
      <c r="R180" s="215"/>
      <c r="S180" s="215"/>
      <c r="T180" s="216"/>
      <c r="AT180" s="217" t="s">
        <v>231</v>
      </c>
      <c r="AU180" s="217" t="s">
        <v>91</v>
      </c>
      <c r="AV180" s="13" t="s">
        <v>91</v>
      </c>
      <c r="AW180" s="13" t="s">
        <v>36</v>
      </c>
      <c r="AX180" s="13" t="s">
        <v>82</v>
      </c>
      <c r="AY180" s="217" t="s">
        <v>220</v>
      </c>
    </row>
    <row r="181" spans="1:65" s="14" customFormat="1" ht="11.25">
      <c r="B181" s="218"/>
      <c r="C181" s="219"/>
      <c r="D181" s="201" t="s">
        <v>231</v>
      </c>
      <c r="E181" s="220" t="s">
        <v>1</v>
      </c>
      <c r="F181" s="221" t="s">
        <v>233</v>
      </c>
      <c r="G181" s="219"/>
      <c r="H181" s="222">
        <v>24</v>
      </c>
      <c r="I181" s="223"/>
      <c r="J181" s="219"/>
      <c r="K181" s="219"/>
      <c r="L181" s="224"/>
      <c r="M181" s="225"/>
      <c r="N181" s="226"/>
      <c r="O181" s="226"/>
      <c r="P181" s="226"/>
      <c r="Q181" s="226"/>
      <c r="R181" s="226"/>
      <c r="S181" s="226"/>
      <c r="T181" s="227"/>
      <c r="AT181" s="228" t="s">
        <v>231</v>
      </c>
      <c r="AU181" s="228" t="s">
        <v>91</v>
      </c>
      <c r="AV181" s="14" t="s">
        <v>226</v>
      </c>
      <c r="AW181" s="14" t="s">
        <v>36</v>
      </c>
      <c r="AX181" s="14" t="s">
        <v>14</v>
      </c>
      <c r="AY181" s="228" t="s">
        <v>220</v>
      </c>
    </row>
    <row r="182" spans="1:65" s="2" customFormat="1" ht="49.15" customHeight="1">
      <c r="A182" s="34"/>
      <c r="B182" s="35"/>
      <c r="C182" s="188" t="s">
        <v>283</v>
      </c>
      <c r="D182" s="188" t="s">
        <v>222</v>
      </c>
      <c r="E182" s="189" t="s">
        <v>284</v>
      </c>
      <c r="F182" s="190" t="s">
        <v>285</v>
      </c>
      <c r="G182" s="191" t="s">
        <v>113</v>
      </c>
      <c r="H182" s="192">
        <v>7</v>
      </c>
      <c r="I182" s="193"/>
      <c r="J182" s="194">
        <f>ROUND(I182*H182,2)</f>
        <v>0</v>
      </c>
      <c r="K182" s="190" t="s">
        <v>225</v>
      </c>
      <c r="L182" s="39"/>
      <c r="M182" s="195" t="s">
        <v>1</v>
      </c>
      <c r="N182" s="196" t="s">
        <v>47</v>
      </c>
      <c r="O182" s="71"/>
      <c r="P182" s="197">
        <f>O182*H182</f>
        <v>0</v>
      </c>
      <c r="Q182" s="197">
        <v>0</v>
      </c>
      <c r="R182" s="197">
        <f>Q182*H182</f>
        <v>0</v>
      </c>
      <c r="S182" s="197">
        <v>0.45</v>
      </c>
      <c r="T182" s="198">
        <f>S182*H182</f>
        <v>3.15</v>
      </c>
      <c r="U182" s="34"/>
      <c r="V182" s="34"/>
      <c r="W182" s="34"/>
      <c r="X182" s="34"/>
      <c r="Y182" s="34"/>
      <c r="Z182" s="34"/>
      <c r="AA182" s="34"/>
      <c r="AB182" s="34"/>
      <c r="AC182" s="34"/>
      <c r="AD182" s="34"/>
      <c r="AE182" s="34"/>
      <c r="AR182" s="199" t="s">
        <v>226</v>
      </c>
      <c r="AT182" s="199" t="s">
        <v>222</v>
      </c>
      <c r="AU182" s="199" t="s">
        <v>91</v>
      </c>
      <c r="AY182" s="17" t="s">
        <v>220</v>
      </c>
      <c r="BE182" s="200">
        <f>IF(N182="základní",J182,0)</f>
        <v>0</v>
      </c>
      <c r="BF182" s="200">
        <f>IF(N182="snížená",J182,0)</f>
        <v>0</v>
      </c>
      <c r="BG182" s="200">
        <f>IF(N182="zákl. přenesená",J182,0)</f>
        <v>0</v>
      </c>
      <c r="BH182" s="200">
        <f>IF(N182="sníž. přenesená",J182,0)</f>
        <v>0</v>
      </c>
      <c r="BI182" s="200">
        <f>IF(N182="nulová",J182,0)</f>
        <v>0</v>
      </c>
      <c r="BJ182" s="17" t="s">
        <v>14</v>
      </c>
      <c r="BK182" s="200">
        <f>ROUND(I182*H182,2)</f>
        <v>0</v>
      </c>
      <c r="BL182" s="17" t="s">
        <v>226</v>
      </c>
      <c r="BM182" s="199" t="s">
        <v>286</v>
      </c>
    </row>
    <row r="183" spans="1:65" s="2" customFormat="1" ht="29.25">
      <c r="A183" s="34"/>
      <c r="B183" s="35"/>
      <c r="C183" s="36"/>
      <c r="D183" s="201" t="s">
        <v>228</v>
      </c>
      <c r="E183" s="36"/>
      <c r="F183" s="202" t="s">
        <v>285</v>
      </c>
      <c r="G183" s="36"/>
      <c r="H183" s="36"/>
      <c r="I183" s="203"/>
      <c r="J183" s="36"/>
      <c r="K183" s="36"/>
      <c r="L183" s="39"/>
      <c r="M183" s="204"/>
      <c r="N183" s="205"/>
      <c r="O183" s="71"/>
      <c r="P183" s="71"/>
      <c r="Q183" s="71"/>
      <c r="R183" s="71"/>
      <c r="S183" s="71"/>
      <c r="T183" s="72"/>
      <c r="U183" s="34"/>
      <c r="V183" s="34"/>
      <c r="W183" s="34"/>
      <c r="X183" s="34"/>
      <c r="Y183" s="34"/>
      <c r="Z183" s="34"/>
      <c r="AA183" s="34"/>
      <c r="AB183" s="34"/>
      <c r="AC183" s="34"/>
      <c r="AD183" s="34"/>
      <c r="AE183" s="34"/>
      <c r="AT183" s="17" t="s">
        <v>228</v>
      </c>
      <c r="AU183" s="17" t="s">
        <v>91</v>
      </c>
    </row>
    <row r="184" spans="1:65" s="2" customFormat="1" ht="253.5">
      <c r="A184" s="34"/>
      <c r="B184" s="35"/>
      <c r="C184" s="36"/>
      <c r="D184" s="201" t="s">
        <v>229</v>
      </c>
      <c r="E184" s="36"/>
      <c r="F184" s="206" t="s">
        <v>255</v>
      </c>
      <c r="G184" s="36"/>
      <c r="H184" s="36"/>
      <c r="I184" s="203"/>
      <c r="J184" s="36"/>
      <c r="K184" s="36"/>
      <c r="L184" s="39"/>
      <c r="M184" s="204"/>
      <c r="N184" s="205"/>
      <c r="O184" s="71"/>
      <c r="P184" s="71"/>
      <c r="Q184" s="71"/>
      <c r="R184" s="71"/>
      <c r="S184" s="71"/>
      <c r="T184" s="72"/>
      <c r="U184" s="34"/>
      <c r="V184" s="34"/>
      <c r="W184" s="34"/>
      <c r="X184" s="34"/>
      <c r="Y184" s="34"/>
      <c r="Z184" s="34"/>
      <c r="AA184" s="34"/>
      <c r="AB184" s="34"/>
      <c r="AC184" s="34"/>
      <c r="AD184" s="34"/>
      <c r="AE184" s="34"/>
      <c r="AT184" s="17" t="s">
        <v>229</v>
      </c>
      <c r="AU184" s="17" t="s">
        <v>91</v>
      </c>
    </row>
    <row r="185" spans="1:65" s="15" customFormat="1" ht="11.25">
      <c r="B185" s="229"/>
      <c r="C185" s="230"/>
      <c r="D185" s="201" t="s">
        <v>231</v>
      </c>
      <c r="E185" s="231" t="s">
        <v>1</v>
      </c>
      <c r="F185" s="232" t="s">
        <v>287</v>
      </c>
      <c r="G185" s="230"/>
      <c r="H185" s="231" t="s">
        <v>1</v>
      </c>
      <c r="I185" s="233"/>
      <c r="J185" s="230"/>
      <c r="K185" s="230"/>
      <c r="L185" s="234"/>
      <c r="M185" s="235"/>
      <c r="N185" s="236"/>
      <c r="O185" s="236"/>
      <c r="P185" s="236"/>
      <c r="Q185" s="236"/>
      <c r="R185" s="236"/>
      <c r="S185" s="236"/>
      <c r="T185" s="237"/>
      <c r="AT185" s="238" t="s">
        <v>231</v>
      </c>
      <c r="AU185" s="238" t="s">
        <v>91</v>
      </c>
      <c r="AV185" s="15" t="s">
        <v>14</v>
      </c>
      <c r="AW185" s="15" t="s">
        <v>36</v>
      </c>
      <c r="AX185" s="15" t="s">
        <v>82</v>
      </c>
      <c r="AY185" s="238" t="s">
        <v>220</v>
      </c>
    </row>
    <row r="186" spans="1:65" s="13" customFormat="1" ht="11.25">
      <c r="B186" s="207"/>
      <c r="C186" s="208"/>
      <c r="D186" s="201" t="s">
        <v>231</v>
      </c>
      <c r="E186" s="209" t="s">
        <v>1</v>
      </c>
      <c r="F186" s="210" t="s">
        <v>288</v>
      </c>
      <c r="G186" s="208"/>
      <c r="H186" s="211">
        <v>7</v>
      </c>
      <c r="I186" s="212"/>
      <c r="J186" s="208"/>
      <c r="K186" s="208"/>
      <c r="L186" s="213"/>
      <c r="M186" s="214"/>
      <c r="N186" s="215"/>
      <c r="O186" s="215"/>
      <c r="P186" s="215"/>
      <c r="Q186" s="215"/>
      <c r="R186" s="215"/>
      <c r="S186" s="215"/>
      <c r="T186" s="216"/>
      <c r="AT186" s="217" t="s">
        <v>231</v>
      </c>
      <c r="AU186" s="217" t="s">
        <v>91</v>
      </c>
      <c r="AV186" s="13" t="s">
        <v>91</v>
      </c>
      <c r="AW186" s="13" t="s">
        <v>36</v>
      </c>
      <c r="AX186" s="13" t="s">
        <v>82</v>
      </c>
      <c r="AY186" s="217" t="s">
        <v>220</v>
      </c>
    </row>
    <row r="187" spans="1:65" s="14" customFormat="1" ht="11.25">
      <c r="B187" s="218"/>
      <c r="C187" s="219"/>
      <c r="D187" s="201" t="s">
        <v>231</v>
      </c>
      <c r="E187" s="220" t="s">
        <v>1</v>
      </c>
      <c r="F187" s="221" t="s">
        <v>233</v>
      </c>
      <c r="G187" s="219"/>
      <c r="H187" s="222">
        <v>7</v>
      </c>
      <c r="I187" s="223"/>
      <c r="J187" s="219"/>
      <c r="K187" s="219"/>
      <c r="L187" s="224"/>
      <c r="M187" s="225"/>
      <c r="N187" s="226"/>
      <c r="O187" s="226"/>
      <c r="P187" s="226"/>
      <c r="Q187" s="226"/>
      <c r="R187" s="226"/>
      <c r="S187" s="226"/>
      <c r="T187" s="227"/>
      <c r="AT187" s="228" t="s">
        <v>231</v>
      </c>
      <c r="AU187" s="228" t="s">
        <v>91</v>
      </c>
      <c r="AV187" s="14" t="s">
        <v>226</v>
      </c>
      <c r="AW187" s="14" t="s">
        <v>36</v>
      </c>
      <c r="AX187" s="14" t="s">
        <v>14</v>
      </c>
      <c r="AY187" s="228" t="s">
        <v>220</v>
      </c>
    </row>
    <row r="188" spans="1:65" s="2" customFormat="1" ht="62.65" customHeight="1">
      <c r="A188" s="34"/>
      <c r="B188" s="35"/>
      <c r="C188" s="188" t="s">
        <v>289</v>
      </c>
      <c r="D188" s="188" t="s">
        <v>222</v>
      </c>
      <c r="E188" s="189" t="s">
        <v>290</v>
      </c>
      <c r="F188" s="190" t="s">
        <v>291</v>
      </c>
      <c r="G188" s="191" t="s">
        <v>113</v>
      </c>
      <c r="H188" s="192">
        <v>1827</v>
      </c>
      <c r="I188" s="193"/>
      <c r="J188" s="194">
        <f>ROUND(I188*H188,2)</f>
        <v>0</v>
      </c>
      <c r="K188" s="190" t="s">
        <v>225</v>
      </c>
      <c r="L188" s="39"/>
      <c r="M188" s="195" t="s">
        <v>1</v>
      </c>
      <c r="N188" s="196" t="s">
        <v>47</v>
      </c>
      <c r="O188" s="71"/>
      <c r="P188" s="197">
        <f>O188*H188</f>
        <v>0</v>
      </c>
      <c r="Q188" s="197">
        <v>0</v>
      </c>
      <c r="R188" s="197">
        <f>Q188*H188</f>
        <v>0</v>
      </c>
      <c r="S188" s="197">
        <v>0.17</v>
      </c>
      <c r="T188" s="198">
        <f>S188*H188</f>
        <v>310.59000000000003</v>
      </c>
      <c r="U188" s="34"/>
      <c r="V188" s="34"/>
      <c r="W188" s="34"/>
      <c r="X188" s="34"/>
      <c r="Y188" s="34"/>
      <c r="Z188" s="34"/>
      <c r="AA188" s="34"/>
      <c r="AB188" s="34"/>
      <c r="AC188" s="34"/>
      <c r="AD188" s="34"/>
      <c r="AE188" s="34"/>
      <c r="AR188" s="199" t="s">
        <v>226</v>
      </c>
      <c r="AT188" s="199" t="s">
        <v>222</v>
      </c>
      <c r="AU188" s="199" t="s">
        <v>91</v>
      </c>
      <c r="AY188" s="17" t="s">
        <v>220</v>
      </c>
      <c r="BE188" s="200">
        <f>IF(N188="základní",J188,0)</f>
        <v>0</v>
      </c>
      <c r="BF188" s="200">
        <f>IF(N188="snížená",J188,0)</f>
        <v>0</v>
      </c>
      <c r="BG188" s="200">
        <f>IF(N188="zákl. přenesená",J188,0)</f>
        <v>0</v>
      </c>
      <c r="BH188" s="200">
        <f>IF(N188="sníž. přenesená",J188,0)</f>
        <v>0</v>
      </c>
      <c r="BI188" s="200">
        <f>IF(N188="nulová",J188,0)</f>
        <v>0</v>
      </c>
      <c r="BJ188" s="17" t="s">
        <v>14</v>
      </c>
      <c r="BK188" s="200">
        <f>ROUND(I188*H188,2)</f>
        <v>0</v>
      </c>
      <c r="BL188" s="17" t="s">
        <v>226</v>
      </c>
      <c r="BM188" s="199" t="s">
        <v>292</v>
      </c>
    </row>
    <row r="189" spans="1:65" s="2" customFormat="1" ht="39">
      <c r="A189" s="34"/>
      <c r="B189" s="35"/>
      <c r="C189" s="36"/>
      <c r="D189" s="201" t="s">
        <v>228</v>
      </c>
      <c r="E189" s="36"/>
      <c r="F189" s="202" t="s">
        <v>291</v>
      </c>
      <c r="G189" s="36"/>
      <c r="H189" s="36"/>
      <c r="I189" s="203"/>
      <c r="J189" s="36"/>
      <c r="K189" s="36"/>
      <c r="L189" s="39"/>
      <c r="M189" s="204"/>
      <c r="N189" s="205"/>
      <c r="O189" s="71"/>
      <c r="P189" s="71"/>
      <c r="Q189" s="71"/>
      <c r="R189" s="71"/>
      <c r="S189" s="71"/>
      <c r="T189" s="72"/>
      <c r="U189" s="34"/>
      <c r="V189" s="34"/>
      <c r="W189" s="34"/>
      <c r="X189" s="34"/>
      <c r="Y189" s="34"/>
      <c r="Z189" s="34"/>
      <c r="AA189" s="34"/>
      <c r="AB189" s="34"/>
      <c r="AC189" s="34"/>
      <c r="AD189" s="34"/>
      <c r="AE189" s="34"/>
      <c r="AT189" s="17" t="s">
        <v>228</v>
      </c>
      <c r="AU189" s="17" t="s">
        <v>91</v>
      </c>
    </row>
    <row r="190" spans="1:65" s="15" customFormat="1" ht="22.5">
      <c r="B190" s="229"/>
      <c r="C190" s="230"/>
      <c r="D190" s="201" t="s">
        <v>231</v>
      </c>
      <c r="E190" s="231" t="s">
        <v>1</v>
      </c>
      <c r="F190" s="232" t="s">
        <v>293</v>
      </c>
      <c r="G190" s="230"/>
      <c r="H190" s="231" t="s">
        <v>1</v>
      </c>
      <c r="I190" s="233"/>
      <c r="J190" s="230"/>
      <c r="K190" s="230"/>
      <c r="L190" s="234"/>
      <c r="M190" s="235"/>
      <c r="N190" s="236"/>
      <c r="O190" s="236"/>
      <c r="P190" s="236"/>
      <c r="Q190" s="236"/>
      <c r="R190" s="236"/>
      <c r="S190" s="236"/>
      <c r="T190" s="237"/>
      <c r="AT190" s="238" t="s">
        <v>231</v>
      </c>
      <c r="AU190" s="238" t="s">
        <v>91</v>
      </c>
      <c r="AV190" s="15" t="s">
        <v>14</v>
      </c>
      <c r="AW190" s="15" t="s">
        <v>36</v>
      </c>
      <c r="AX190" s="15" t="s">
        <v>82</v>
      </c>
      <c r="AY190" s="238" t="s">
        <v>220</v>
      </c>
    </row>
    <row r="191" spans="1:65" s="13" customFormat="1" ht="11.25">
      <c r="B191" s="207"/>
      <c r="C191" s="208"/>
      <c r="D191" s="201" t="s">
        <v>231</v>
      </c>
      <c r="E191" s="209" t="s">
        <v>1</v>
      </c>
      <c r="F191" s="210" t="s">
        <v>294</v>
      </c>
      <c r="G191" s="208"/>
      <c r="H191" s="211">
        <v>1827</v>
      </c>
      <c r="I191" s="212"/>
      <c r="J191" s="208"/>
      <c r="K191" s="208"/>
      <c r="L191" s="213"/>
      <c r="M191" s="214"/>
      <c r="N191" s="215"/>
      <c r="O191" s="215"/>
      <c r="P191" s="215"/>
      <c r="Q191" s="215"/>
      <c r="R191" s="215"/>
      <c r="S191" s="215"/>
      <c r="T191" s="216"/>
      <c r="AT191" s="217" t="s">
        <v>231</v>
      </c>
      <c r="AU191" s="217" t="s">
        <v>91</v>
      </c>
      <c r="AV191" s="13" t="s">
        <v>91</v>
      </c>
      <c r="AW191" s="13" t="s">
        <v>36</v>
      </c>
      <c r="AX191" s="13" t="s">
        <v>82</v>
      </c>
      <c r="AY191" s="217" t="s">
        <v>220</v>
      </c>
    </row>
    <row r="192" spans="1:65" s="14" customFormat="1" ht="11.25">
      <c r="B192" s="218"/>
      <c r="C192" s="219"/>
      <c r="D192" s="201" t="s">
        <v>231</v>
      </c>
      <c r="E192" s="220" t="s">
        <v>295</v>
      </c>
      <c r="F192" s="221" t="s">
        <v>233</v>
      </c>
      <c r="G192" s="219"/>
      <c r="H192" s="222">
        <v>1827</v>
      </c>
      <c r="I192" s="223"/>
      <c r="J192" s="219"/>
      <c r="K192" s="219"/>
      <c r="L192" s="224"/>
      <c r="M192" s="225"/>
      <c r="N192" s="226"/>
      <c r="O192" s="226"/>
      <c r="P192" s="226"/>
      <c r="Q192" s="226"/>
      <c r="R192" s="226"/>
      <c r="S192" s="226"/>
      <c r="T192" s="227"/>
      <c r="AT192" s="228" t="s">
        <v>231</v>
      </c>
      <c r="AU192" s="228" t="s">
        <v>91</v>
      </c>
      <c r="AV192" s="14" t="s">
        <v>226</v>
      </c>
      <c r="AW192" s="14" t="s">
        <v>36</v>
      </c>
      <c r="AX192" s="14" t="s">
        <v>14</v>
      </c>
      <c r="AY192" s="228" t="s">
        <v>220</v>
      </c>
    </row>
    <row r="193" spans="1:65" s="2" customFormat="1" ht="62.65" customHeight="1">
      <c r="A193" s="34"/>
      <c r="B193" s="35"/>
      <c r="C193" s="188" t="s">
        <v>296</v>
      </c>
      <c r="D193" s="188" t="s">
        <v>222</v>
      </c>
      <c r="E193" s="189" t="s">
        <v>297</v>
      </c>
      <c r="F193" s="190" t="s">
        <v>298</v>
      </c>
      <c r="G193" s="191" t="s">
        <v>113</v>
      </c>
      <c r="H193" s="192">
        <v>1980</v>
      </c>
      <c r="I193" s="193"/>
      <c r="J193" s="194">
        <f>ROUND(I193*H193,2)</f>
        <v>0</v>
      </c>
      <c r="K193" s="190" t="s">
        <v>225</v>
      </c>
      <c r="L193" s="39"/>
      <c r="M193" s="195" t="s">
        <v>1</v>
      </c>
      <c r="N193" s="196" t="s">
        <v>47</v>
      </c>
      <c r="O193" s="71"/>
      <c r="P193" s="197">
        <f>O193*H193</f>
        <v>0</v>
      </c>
      <c r="Q193" s="197">
        <v>0</v>
      </c>
      <c r="R193" s="197">
        <f>Q193*H193</f>
        <v>0</v>
      </c>
      <c r="S193" s="197">
        <v>0.44</v>
      </c>
      <c r="T193" s="198">
        <f>S193*H193</f>
        <v>871.2</v>
      </c>
      <c r="U193" s="34"/>
      <c r="V193" s="34"/>
      <c r="W193" s="34"/>
      <c r="X193" s="34"/>
      <c r="Y193" s="34"/>
      <c r="Z193" s="34"/>
      <c r="AA193" s="34"/>
      <c r="AB193" s="34"/>
      <c r="AC193" s="34"/>
      <c r="AD193" s="34"/>
      <c r="AE193" s="34"/>
      <c r="AR193" s="199" t="s">
        <v>226</v>
      </c>
      <c r="AT193" s="199" t="s">
        <v>222</v>
      </c>
      <c r="AU193" s="199" t="s">
        <v>91</v>
      </c>
      <c r="AY193" s="17" t="s">
        <v>220</v>
      </c>
      <c r="BE193" s="200">
        <f>IF(N193="základní",J193,0)</f>
        <v>0</v>
      </c>
      <c r="BF193" s="200">
        <f>IF(N193="snížená",J193,0)</f>
        <v>0</v>
      </c>
      <c r="BG193" s="200">
        <f>IF(N193="zákl. přenesená",J193,0)</f>
        <v>0</v>
      </c>
      <c r="BH193" s="200">
        <f>IF(N193="sníž. přenesená",J193,0)</f>
        <v>0</v>
      </c>
      <c r="BI193" s="200">
        <f>IF(N193="nulová",J193,0)</f>
        <v>0</v>
      </c>
      <c r="BJ193" s="17" t="s">
        <v>14</v>
      </c>
      <c r="BK193" s="200">
        <f>ROUND(I193*H193,2)</f>
        <v>0</v>
      </c>
      <c r="BL193" s="17" t="s">
        <v>226</v>
      </c>
      <c r="BM193" s="199" t="s">
        <v>299</v>
      </c>
    </row>
    <row r="194" spans="1:65" s="2" customFormat="1" ht="39">
      <c r="A194" s="34"/>
      <c r="B194" s="35"/>
      <c r="C194" s="36"/>
      <c r="D194" s="201" t="s">
        <v>228</v>
      </c>
      <c r="E194" s="36"/>
      <c r="F194" s="202" t="s">
        <v>298</v>
      </c>
      <c r="G194" s="36"/>
      <c r="H194" s="36"/>
      <c r="I194" s="203"/>
      <c r="J194" s="36"/>
      <c r="K194" s="36"/>
      <c r="L194" s="39"/>
      <c r="M194" s="204"/>
      <c r="N194" s="205"/>
      <c r="O194" s="71"/>
      <c r="P194" s="71"/>
      <c r="Q194" s="71"/>
      <c r="R194" s="71"/>
      <c r="S194" s="71"/>
      <c r="T194" s="72"/>
      <c r="U194" s="34"/>
      <c r="V194" s="34"/>
      <c r="W194" s="34"/>
      <c r="X194" s="34"/>
      <c r="Y194" s="34"/>
      <c r="Z194" s="34"/>
      <c r="AA194" s="34"/>
      <c r="AB194" s="34"/>
      <c r="AC194" s="34"/>
      <c r="AD194" s="34"/>
      <c r="AE194" s="34"/>
      <c r="AT194" s="17" t="s">
        <v>228</v>
      </c>
      <c r="AU194" s="17" t="s">
        <v>91</v>
      </c>
    </row>
    <row r="195" spans="1:65" s="2" customFormat="1" ht="253.5">
      <c r="A195" s="34"/>
      <c r="B195" s="35"/>
      <c r="C195" s="36"/>
      <c r="D195" s="201" t="s">
        <v>229</v>
      </c>
      <c r="E195" s="36"/>
      <c r="F195" s="206" t="s">
        <v>255</v>
      </c>
      <c r="G195" s="36"/>
      <c r="H195" s="36"/>
      <c r="I195" s="203"/>
      <c r="J195" s="36"/>
      <c r="K195" s="36"/>
      <c r="L195" s="39"/>
      <c r="M195" s="204"/>
      <c r="N195" s="205"/>
      <c r="O195" s="71"/>
      <c r="P195" s="71"/>
      <c r="Q195" s="71"/>
      <c r="R195" s="71"/>
      <c r="S195" s="71"/>
      <c r="T195" s="72"/>
      <c r="U195" s="34"/>
      <c r="V195" s="34"/>
      <c r="W195" s="34"/>
      <c r="X195" s="34"/>
      <c r="Y195" s="34"/>
      <c r="Z195" s="34"/>
      <c r="AA195" s="34"/>
      <c r="AB195" s="34"/>
      <c r="AC195" s="34"/>
      <c r="AD195" s="34"/>
      <c r="AE195" s="34"/>
      <c r="AT195" s="17" t="s">
        <v>229</v>
      </c>
      <c r="AU195" s="17" t="s">
        <v>91</v>
      </c>
    </row>
    <row r="196" spans="1:65" s="15" customFormat="1" ht="22.5">
      <c r="B196" s="229"/>
      <c r="C196" s="230"/>
      <c r="D196" s="201" t="s">
        <v>231</v>
      </c>
      <c r="E196" s="231" t="s">
        <v>1</v>
      </c>
      <c r="F196" s="232" t="s">
        <v>300</v>
      </c>
      <c r="G196" s="230"/>
      <c r="H196" s="231" t="s">
        <v>1</v>
      </c>
      <c r="I196" s="233"/>
      <c r="J196" s="230"/>
      <c r="K196" s="230"/>
      <c r="L196" s="234"/>
      <c r="M196" s="235"/>
      <c r="N196" s="236"/>
      <c r="O196" s="236"/>
      <c r="P196" s="236"/>
      <c r="Q196" s="236"/>
      <c r="R196" s="236"/>
      <c r="S196" s="236"/>
      <c r="T196" s="237"/>
      <c r="AT196" s="238" t="s">
        <v>231</v>
      </c>
      <c r="AU196" s="238" t="s">
        <v>91</v>
      </c>
      <c r="AV196" s="15" t="s">
        <v>14</v>
      </c>
      <c r="AW196" s="15" t="s">
        <v>36</v>
      </c>
      <c r="AX196" s="15" t="s">
        <v>82</v>
      </c>
      <c r="AY196" s="238" t="s">
        <v>220</v>
      </c>
    </row>
    <row r="197" spans="1:65" s="13" customFormat="1" ht="11.25">
      <c r="B197" s="207"/>
      <c r="C197" s="208"/>
      <c r="D197" s="201" t="s">
        <v>231</v>
      </c>
      <c r="E197" s="209" t="s">
        <v>1</v>
      </c>
      <c r="F197" s="210" t="s">
        <v>301</v>
      </c>
      <c r="G197" s="208"/>
      <c r="H197" s="211">
        <v>1827</v>
      </c>
      <c r="I197" s="212"/>
      <c r="J197" s="208"/>
      <c r="K197" s="208"/>
      <c r="L197" s="213"/>
      <c r="M197" s="214"/>
      <c r="N197" s="215"/>
      <c r="O197" s="215"/>
      <c r="P197" s="215"/>
      <c r="Q197" s="215"/>
      <c r="R197" s="215"/>
      <c r="S197" s="215"/>
      <c r="T197" s="216"/>
      <c r="AT197" s="217" t="s">
        <v>231</v>
      </c>
      <c r="AU197" s="217" t="s">
        <v>91</v>
      </c>
      <c r="AV197" s="13" t="s">
        <v>91</v>
      </c>
      <c r="AW197" s="13" t="s">
        <v>36</v>
      </c>
      <c r="AX197" s="13" t="s">
        <v>82</v>
      </c>
      <c r="AY197" s="217" t="s">
        <v>220</v>
      </c>
    </row>
    <row r="198" spans="1:65" s="13" customFormat="1" ht="11.25">
      <c r="B198" s="207"/>
      <c r="C198" s="208"/>
      <c r="D198" s="201" t="s">
        <v>231</v>
      </c>
      <c r="E198" s="209" t="s">
        <v>1</v>
      </c>
      <c r="F198" s="210" t="s">
        <v>302</v>
      </c>
      <c r="G198" s="208"/>
      <c r="H198" s="211">
        <v>153</v>
      </c>
      <c r="I198" s="212"/>
      <c r="J198" s="208"/>
      <c r="K198" s="208"/>
      <c r="L198" s="213"/>
      <c r="M198" s="214"/>
      <c r="N198" s="215"/>
      <c r="O198" s="215"/>
      <c r="P198" s="215"/>
      <c r="Q198" s="215"/>
      <c r="R198" s="215"/>
      <c r="S198" s="215"/>
      <c r="T198" s="216"/>
      <c r="AT198" s="217" t="s">
        <v>231</v>
      </c>
      <c r="AU198" s="217" t="s">
        <v>91</v>
      </c>
      <c r="AV198" s="13" t="s">
        <v>91</v>
      </c>
      <c r="AW198" s="13" t="s">
        <v>36</v>
      </c>
      <c r="AX198" s="13" t="s">
        <v>82</v>
      </c>
      <c r="AY198" s="217" t="s">
        <v>220</v>
      </c>
    </row>
    <row r="199" spans="1:65" s="14" customFormat="1" ht="11.25">
      <c r="B199" s="218"/>
      <c r="C199" s="219"/>
      <c r="D199" s="201" t="s">
        <v>231</v>
      </c>
      <c r="E199" s="220" t="s">
        <v>1</v>
      </c>
      <c r="F199" s="221" t="s">
        <v>233</v>
      </c>
      <c r="G199" s="219"/>
      <c r="H199" s="222">
        <v>1980</v>
      </c>
      <c r="I199" s="223"/>
      <c r="J199" s="219"/>
      <c r="K199" s="219"/>
      <c r="L199" s="224"/>
      <c r="M199" s="225"/>
      <c r="N199" s="226"/>
      <c r="O199" s="226"/>
      <c r="P199" s="226"/>
      <c r="Q199" s="226"/>
      <c r="R199" s="226"/>
      <c r="S199" s="226"/>
      <c r="T199" s="227"/>
      <c r="AT199" s="228" t="s">
        <v>231</v>
      </c>
      <c r="AU199" s="228" t="s">
        <v>91</v>
      </c>
      <c r="AV199" s="14" t="s">
        <v>226</v>
      </c>
      <c r="AW199" s="14" t="s">
        <v>36</v>
      </c>
      <c r="AX199" s="14" t="s">
        <v>14</v>
      </c>
      <c r="AY199" s="228" t="s">
        <v>220</v>
      </c>
    </row>
    <row r="200" spans="1:65" s="2" customFormat="1" ht="49.15" customHeight="1">
      <c r="A200" s="34"/>
      <c r="B200" s="35"/>
      <c r="C200" s="188" t="s">
        <v>303</v>
      </c>
      <c r="D200" s="188" t="s">
        <v>222</v>
      </c>
      <c r="E200" s="189" t="s">
        <v>304</v>
      </c>
      <c r="F200" s="190" t="s">
        <v>305</v>
      </c>
      <c r="G200" s="191" t="s">
        <v>113</v>
      </c>
      <c r="H200" s="192">
        <v>3714.4</v>
      </c>
      <c r="I200" s="193"/>
      <c r="J200" s="194">
        <f>ROUND(I200*H200,2)</f>
        <v>0</v>
      </c>
      <c r="K200" s="190" t="s">
        <v>225</v>
      </c>
      <c r="L200" s="39"/>
      <c r="M200" s="195" t="s">
        <v>1</v>
      </c>
      <c r="N200" s="196" t="s">
        <v>47</v>
      </c>
      <c r="O200" s="71"/>
      <c r="P200" s="197">
        <f>O200*H200</f>
        <v>0</v>
      </c>
      <c r="Q200" s="197">
        <v>0</v>
      </c>
      <c r="R200" s="197">
        <f>Q200*H200</f>
        <v>0</v>
      </c>
      <c r="S200" s="197">
        <v>0.22</v>
      </c>
      <c r="T200" s="198">
        <f>S200*H200</f>
        <v>817.16800000000001</v>
      </c>
      <c r="U200" s="34"/>
      <c r="V200" s="34"/>
      <c r="W200" s="34"/>
      <c r="X200" s="34"/>
      <c r="Y200" s="34"/>
      <c r="Z200" s="34"/>
      <c r="AA200" s="34"/>
      <c r="AB200" s="34"/>
      <c r="AC200" s="34"/>
      <c r="AD200" s="34"/>
      <c r="AE200" s="34"/>
      <c r="AR200" s="199" t="s">
        <v>226</v>
      </c>
      <c r="AT200" s="199" t="s">
        <v>222</v>
      </c>
      <c r="AU200" s="199" t="s">
        <v>91</v>
      </c>
      <c r="AY200" s="17" t="s">
        <v>220</v>
      </c>
      <c r="BE200" s="200">
        <f>IF(N200="základní",J200,0)</f>
        <v>0</v>
      </c>
      <c r="BF200" s="200">
        <f>IF(N200="snížená",J200,0)</f>
        <v>0</v>
      </c>
      <c r="BG200" s="200">
        <f>IF(N200="zákl. přenesená",J200,0)</f>
        <v>0</v>
      </c>
      <c r="BH200" s="200">
        <f>IF(N200="sníž. přenesená",J200,0)</f>
        <v>0</v>
      </c>
      <c r="BI200" s="200">
        <f>IF(N200="nulová",J200,0)</f>
        <v>0</v>
      </c>
      <c r="BJ200" s="17" t="s">
        <v>14</v>
      </c>
      <c r="BK200" s="200">
        <f>ROUND(I200*H200,2)</f>
        <v>0</v>
      </c>
      <c r="BL200" s="17" t="s">
        <v>226</v>
      </c>
      <c r="BM200" s="199" t="s">
        <v>306</v>
      </c>
    </row>
    <row r="201" spans="1:65" s="2" customFormat="1" ht="39">
      <c r="A201" s="34"/>
      <c r="B201" s="35"/>
      <c r="C201" s="36"/>
      <c r="D201" s="201" t="s">
        <v>228</v>
      </c>
      <c r="E201" s="36"/>
      <c r="F201" s="202" t="s">
        <v>305</v>
      </c>
      <c r="G201" s="36"/>
      <c r="H201" s="36"/>
      <c r="I201" s="203"/>
      <c r="J201" s="36"/>
      <c r="K201" s="36"/>
      <c r="L201" s="39"/>
      <c r="M201" s="204"/>
      <c r="N201" s="205"/>
      <c r="O201" s="71"/>
      <c r="P201" s="71"/>
      <c r="Q201" s="71"/>
      <c r="R201" s="71"/>
      <c r="S201" s="71"/>
      <c r="T201" s="72"/>
      <c r="U201" s="34"/>
      <c r="V201" s="34"/>
      <c r="W201" s="34"/>
      <c r="X201" s="34"/>
      <c r="Y201" s="34"/>
      <c r="Z201" s="34"/>
      <c r="AA201" s="34"/>
      <c r="AB201" s="34"/>
      <c r="AC201" s="34"/>
      <c r="AD201" s="34"/>
      <c r="AE201" s="34"/>
      <c r="AT201" s="17" t="s">
        <v>228</v>
      </c>
      <c r="AU201" s="17" t="s">
        <v>91</v>
      </c>
    </row>
    <row r="202" spans="1:65" s="2" customFormat="1" ht="253.5">
      <c r="A202" s="34"/>
      <c r="B202" s="35"/>
      <c r="C202" s="36"/>
      <c r="D202" s="201" t="s">
        <v>229</v>
      </c>
      <c r="E202" s="36"/>
      <c r="F202" s="206" t="s">
        <v>255</v>
      </c>
      <c r="G202" s="36"/>
      <c r="H202" s="36"/>
      <c r="I202" s="203"/>
      <c r="J202" s="36"/>
      <c r="K202" s="36"/>
      <c r="L202" s="39"/>
      <c r="M202" s="204"/>
      <c r="N202" s="205"/>
      <c r="O202" s="71"/>
      <c r="P202" s="71"/>
      <c r="Q202" s="71"/>
      <c r="R202" s="71"/>
      <c r="S202" s="71"/>
      <c r="T202" s="72"/>
      <c r="U202" s="34"/>
      <c r="V202" s="34"/>
      <c r="W202" s="34"/>
      <c r="X202" s="34"/>
      <c r="Y202" s="34"/>
      <c r="Z202" s="34"/>
      <c r="AA202" s="34"/>
      <c r="AB202" s="34"/>
      <c r="AC202" s="34"/>
      <c r="AD202" s="34"/>
      <c r="AE202" s="34"/>
      <c r="AT202" s="17" t="s">
        <v>229</v>
      </c>
      <c r="AU202" s="17" t="s">
        <v>91</v>
      </c>
    </row>
    <row r="203" spans="1:65" s="15" customFormat="1" ht="22.5">
      <c r="B203" s="229"/>
      <c r="C203" s="230"/>
      <c r="D203" s="201" t="s">
        <v>231</v>
      </c>
      <c r="E203" s="231" t="s">
        <v>1</v>
      </c>
      <c r="F203" s="232" t="s">
        <v>307</v>
      </c>
      <c r="G203" s="230"/>
      <c r="H203" s="231" t="s">
        <v>1</v>
      </c>
      <c r="I203" s="233"/>
      <c r="J203" s="230"/>
      <c r="K203" s="230"/>
      <c r="L203" s="234"/>
      <c r="M203" s="235"/>
      <c r="N203" s="236"/>
      <c r="O203" s="236"/>
      <c r="P203" s="236"/>
      <c r="Q203" s="236"/>
      <c r="R203" s="236"/>
      <c r="S203" s="236"/>
      <c r="T203" s="237"/>
      <c r="AT203" s="238" t="s">
        <v>231</v>
      </c>
      <c r="AU203" s="238" t="s">
        <v>91</v>
      </c>
      <c r="AV203" s="15" t="s">
        <v>14</v>
      </c>
      <c r="AW203" s="15" t="s">
        <v>36</v>
      </c>
      <c r="AX203" s="15" t="s">
        <v>82</v>
      </c>
      <c r="AY203" s="238" t="s">
        <v>220</v>
      </c>
    </row>
    <row r="204" spans="1:65" s="13" customFormat="1" ht="11.25">
      <c r="B204" s="207"/>
      <c r="C204" s="208"/>
      <c r="D204" s="201" t="s">
        <v>231</v>
      </c>
      <c r="E204" s="209" t="s">
        <v>1</v>
      </c>
      <c r="F204" s="210" t="s">
        <v>308</v>
      </c>
      <c r="G204" s="208"/>
      <c r="H204" s="211">
        <v>1827</v>
      </c>
      <c r="I204" s="212"/>
      <c r="J204" s="208"/>
      <c r="K204" s="208"/>
      <c r="L204" s="213"/>
      <c r="M204" s="214"/>
      <c r="N204" s="215"/>
      <c r="O204" s="215"/>
      <c r="P204" s="215"/>
      <c r="Q204" s="215"/>
      <c r="R204" s="215"/>
      <c r="S204" s="215"/>
      <c r="T204" s="216"/>
      <c r="AT204" s="217" t="s">
        <v>231</v>
      </c>
      <c r="AU204" s="217" t="s">
        <v>91</v>
      </c>
      <c r="AV204" s="13" t="s">
        <v>91</v>
      </c>
      <c r="AW204" s="13" t="s">
        <v>36</v>
      </c>
      <c r="AX204" s="13" t="s">
        <v>82</v>
      </c>
      <c r="AY204" s="217" t="s">
        <v>220</v>
      </c>
    </row>
    <row r="205" spans="1:65" s="13" customFormat="1" ht="11.25">
      <c r="B205" s="207"/>
      <c r="C205" s="208"/>
      <c r="D205" s="201" t="s">
        <v>231</v>
      </c>
      <c r="E205" s="209" t="s">
        <v>1</v>
      </c>
      <c r="F205" s="210" t="s">
        <v>309</v>
      </c>
      <c r="G205" s="208"/>
      <c r="H205" s="211">
        <v>153</v>
      </c>
      <c r="I205" s="212"/>
      <c r="J205" s="208"/>
      <c r="K205" s="208"/>
      <c r="L205" s="213"/>
      <c r="M205" s="214"/>
      <c r="N205" s="215"/>
      <c r="O205" s="215"/>
      <c r="P205" s="215"/>
      <c r="Q205" s="215"/>
      <c r="R205" s="215"/>
      <c r="S205" s="215"/>
      <c r="T205" s="216"/>
      <c r="AT205" s="217" t="s">
        <v>231</v>
      </c>
      <c r="AU205" s="217" t="s">
        <v>91</v>
      </c>
      <c r="AV205" s="13" t="s">
        <v>91</v>
      </c>
      <c r="AW205" s="13" t="s">
        <v>36</v>
      </c>
      <c r="AX205" s="13" t="s">
        <v>82</v>
      </c>
      <c r="AY205" s="217" t="s">
        <v>220</v>
      </c>
    </row>
    <row r="206" spans="1:65" s="13" customFormat="1" ht="11.25">
      <c r="B206" s="207"/>
      <c r="C206" s="208"/>
      <c r="D206" s="201" t="s">
        <v>231</v>
      </c>
      <c r="E206" s="209" t="s">
        <v>1</v>
      </c>
      <c r="F206" s="210" t="s">
        <v>310</v>
      </c>
      <c r="G206" s="208"/>
      <c r="H206" s="211">
        <v>2663</v>
      </c>
      <c r="I206" s="212"/>
      <c r="J206" s="208"/>
      <c r="K206" s="208"/>
      <c r="L206" s="213"/>
      <c r="M206" s="214"/>
      <c r="N206" s="215"/>
      <c r="O206" s="215"/>
      <c r="P206" s="215"/>
      <c r="Q206" s="215"/>
      <c r="R206" s="215"/>
      <c r="S206" s="215"/>
      <c r="T206" s="216"/>
      <c r="AT206" s="217" t="s">
        <v>231</v>
      </c>
      <c r="AU206" s="217" t="s">
        <v>91</v>
      </c>
      <c r="AV206" s="13" t="s">
        <v>91</v>
      </c>
      <c r="AW206" s="13" t="s">
        <v>36</v>
      </c>
      <c r="AX206" s="13" t="s">
        <v>82</v>
      </c>
      <c r="AY206" s="217" t="s">
        <v>220</v>
      </c>
    </row>
    <row r="207" spans="1:65" s="14" customFormat="1" ht="11.25">
      <c r="B207" s="218"/>
      <c r="C207" s="219"/>
      <c r="D207" s="201" t="s">
        <v>231</v>
      </c>
      <c r="E207" s="220" t="s">
        <v>185</v>
      </c>
      <c r="F207" s="221" t="s">
        <v>233</v>
      </c>
      <c r="G207" s="219"/>
      <c r="H207" s="222">
        <v>4643</v>
      </c>
      <c r="I207" s="223"/>
      <c r="J207" s="219"/>
      <c r="K207" s="219"/>
      <c r="L207" s="224"/>
      <c r="M207" s="225"/>
      <c r="N207" s="226"/>
      <c r="O207" s="226"/>
      <c r="P207" s="226"/>
      <c r="Q207" s="226"/>
      <c r="R207" s="226"/>
      <c r="S207" s="226"/>
      <c r="T207" s="227"/>
      <c r="AT207" s="228" t="s">
        <v>231</v>
      </c>
      <c r="AU207" s="228" t="s">
        <v>91</v>
      </c>
      <c r="AV207" s="14" t="s">
        <v>226</v>
      </c>
      <c r="AW207" s="14" t="s">
        <v>36</v>
      </c>
      <c r="AX207" s="14" t="s">
        <v>82</v>
      </c>
      <c r="AY207" s="228" t="s">
        <v>220</v>
      </c>
    </row>
    <row r="208" spans="1:65" s="13" customFormat="1" ht="22.5">
      <c r="B208" s="207"/>
      <c r="C208" s="208"/>
      <c r="D208" s="201" t="s">
        <v>231</v>
      </c>
      <c r="E208" s="209" t="s">
        <v>1</v>
      </c>
      <c r="F208" s="210" t="s">
        <v>311</v>
      </c>
      <c r="G208" s="208"/>
      <c r="H208" s="211">
        <v>3714.4</v>
      </c>
      <c r="I208" s="212"/>
      <c r="J208" s="208"/>
      <c r="K208" s="208"/>
      <c r="L208" s="213"/>
      <c r="M208" s="214"/>
      <c r="N208" s="215"/>
      <c r="O208" s="215"/>
      <c r="P208" s="215"/>
      <c r="Q208" s="215"/>
      <c r="R208" s="215"/>
      <c r="S208" s="215"/>
      <c r="T208" s="216"/>
      <c r="AT208" s="217" t="s">
        <v>231</v>
      </c>
      <c r="AU208" s="217" t="s">
        <v>91</v>
      </c>
      <c r="AV208" s="13" t="s">
        <v>91</v>
      </c>
      <c r="AW208" s="13" t="s">
        <v>36</v>
      </c>
      <c r="AX208" s="13" t="s">
        <v>82</v>
      </c>
      <c r="AY208" s="217" t="s">
        <v>220</v>
      </c>
    </row>
    <row r="209" spans="1:65" s="14" customFormat="1" ht="11.25">
      <c r="B209" s="218"/>
      <c r="C209" s="219"/>
      <c r="D209" s="201" t="s">
        <v>231</v>
      </c>
      <c r="E209" s="220" t="s">
        <v>1</v>
      </c>
      <c r="F209" s="221" t="s">
        <v>233</v>
      </c>
      <c r="G209" s="219"/>
      <c r="H209" s="222">
        <v>3714.4</v>
      </c>
      <c r="I209" s="223"/>
      <c r="J209" s="219"/>
      <c r="K209" s="219"/>
      <c r="L209" s="224"/>
      <c r="M209" s="225"/>
      <c r="N209" s="226"/>
      <c r="O209" s="226"/>
      <c r="P209" s="226"/>
      <c r="Q209" s="226"/>
      <c r="R209" s="226"/>
      <c r="S209" s="226"/>
      <c r="T209" s="227"/>
      <c r="AT209" s="228" t="s">
        <v>231</v>
      </c>
      <c r="AU209" s="228" t="s">
        <v>91</v>
      </c>
      <c r="AV209" s="14" t="s">
        <v>226</v>
      </c>
      <c r="AW209" s="14" t="s">
        <v>36</v>
      </c>
      <c r="AX209" s="14" t="s">
        <v>14</v>
      </c>
      <c r="AY209" s="228" t="s">
        <v>220</v>
      </c>
    </row>
    <row r="210" spans="1:65" s="2" customFormat="1" ht="49.15" customHeight="1">
      <c r="A210" s="34"/>
      <c r="B210" s="35"/>
      <c r="C210" s="188" t="s">
        <v>312</v>
      </c>
      <c r="D210" s="188" t="s">
        <v>222</v>
      </c>
      <c r="E210" s="189" t="s">
        <v>313</v>
      </c>
      <c r="F210" s="190" t="s">
        <v>314</v>
      </c>
      <c r="G210" s="191" t="s">
        <v>113</v>
      </c>
      <c r="H210" s="192">
        <v>96</v>
      </c>
      <c r="I210" s="193"/>
      <c r="J210" s="194">
        <f>ROUND(I210*H210,2)</f>
        <v>0</v>
      </c>
      <c r="K210" s="190" t="s">
        <v>225</v>
      </c>
      <c r="L210" s="39"/>
      <c r="M210" s="195" t="s">
        <v>1</v>
      </c>
      <c r="N210" s="196" t="s">
        <v>47</v>
      </c>
      <c r="O210" s="71"/>
      <c r="P210" s="197">
        <f>O210*H210</f>
        <v>0</v>
      </c>
      <c r="Q210" s="197">
        <v>2.9999999999999997E-4</v>
      </c>
      <c r="R210" s="197">
        <f>Q210*H210</f>
        <v>2.8799999999999999E-2</v>
      </c>
      <c r="S210" s="197">
        <v>0.51200000000000001</v>
      </c>
      <c r="T210" s="198">
        <f>S210*H210</f>
        <v>49.152000000000001</v>
      </c>
      <c r="U210" s="34"/>
      <c r="V210" s="34"/>
      <c r="W210" s="34"/>
      <c r="X210" s="34"/>
      <c r="Y210" s="34"/>
      <c r="Z210" s="34"/>
      <c r="AA210" s="34"/>
      <c r="AB210" s="34"/>
      <c r="AC210" s="34"/>
      <c r="AD210" s="34"/>
      <c r="AE210" s="34"/>
      <c r="AR210" s="199" t="s">
        <v>226</v>
      </c>
      <c r="AT210" s="199" t="s">
        <v>222</v>
      </c>
      <c r="AU210" s="199" t="s">
        <v>91</v>
      </c>
      <c r="AY210" s="17" t="s">
        <v>220</v>
      </c>
      <c r="BE210" s="200">
        <f>IF(N210="základní",J210,0)</f>
        <v>0</v>
      </c>
      <c r="BF210" s="200">
        <f>IF(N210="snížená",J210,0)</f>
        <v>0</v>
      </c>
      <c r="BG210" s="200">
        <f>IF(N210="zákl. přenesená",J210,0)</f>
        <v>0</v>
      </c>
      <c r="BH210" s="200">
        <f>IF(N210="sníž. přenesená",J210,0)</f>
        <v>0</v>
      </c>
      <c r="BI210" s="200">
        <f>IF(N210="nulová",J210,0)</f>
        <v>0</v>
      </c>
      <c r="BJ210" s="17" t="s">
        <v>14</v>
      </c>
      <c r="BK210" s="200">
        <f>ROUND(I210*H210,2)</f>
        <v>0</v>
      </c>
      <c r="BL210" s="17" t="s">
        <v>226</v>
      </c>
      <c r="BM210" s="199" t="s">
        <v>315</v>
      </c>
    </row>
    <row r="211" spans="1:65" s="2" customFormat="1" ht="29.25">
      <c r="A211" s="34"/>
      <c r="B211" s="35"/>
      <c r="C211" s="36"/>
      <c r="D211" s="201" t="s">
        <v>228</v>
      </c>
      <c r="E211" s="36"/>
      <c r="F211" s="202" t="s">
        <v>314</v>
      </c>
      <c r="G211" s="36"/>
      <c r="H211" s="36"/>
      <c r="I211" s="203"/>
      <c r="J211" s="36"/>
      <c r="K211" s="36"/>
      <c r="L211" s="39"/>
      <c r="M211" s="204"/>
      <c r="N211" s="205"/>
      <c r="O211" s="71"/>
      <c r="P211" s="71"/>
      <c r="Q211" s="71"/>
      <c r="R211" s="71"/>
      <c r="S211" s="71"/>
      <c r="T211" s="72"/>
      <c r="U211" s="34"/>
      <c r="V211" s="34"/>
      <c r="W211" s="34"/>
      <c r="X211" s="34"/>
      <c r="Y211" s="34"/>
      <c r="Z211" s="34"/>
      <c r="AA211" s="34"/>
      <c r="AB211" s="34"/>
      <c r="AC211" s="34"/>
      <c r="AD211" s="34"/>
      <c r="AE211" s="34"/>
      <c r="AT211" s="17" t="s">
        <v>228</v>
      </c>
      <c r="AU211" s="17" t="s">
        <v>91</v>
      </c>
    </row>
    <row r="212" spans="1:65" s="15" customFormat="1" ht="22.5">
      <c r="B212" s="229"/>
      <c r="C212" s="230"/>
      <c r="D212" s="201" t="s">
        <v>231</v>
      </c>
      <c r="E212" s="231" t="s">
        <v>1</v>
      </c>
      <c r="F212" s="232" t="s">
        <v>281</v>
      </c>
      <c r="G212" s="230"/>
      <c r="H212" s="231" t="s">
        <v>1</v>
      </c>
      <c r="I212" s="233"/>
      <c r="J212" s="230"/>
      <c r="K212" s="230"/>
      <c r="L212" s="234"/>
      <c r="M212" s="235"/>
      <c r="N212" s="236"/>
      <c r="O212" s="236"/>
      <c r="P212" s="236"/>
      <c r="Q212" s="236"/>
      <c r="R212" s="236"/>
      <c r="S212" s="236"/>
      <c r="T212" s="237"/>
      <c r="AT212" s="238" t="s">
        <v>231</v>
      </c>
      <c r="AU212" s="238" t="s">
        <v>91</v>
      </c>
      <c r="AV212" s="15" t="s">
        <v>14</v>
      </c>
      <c r="AW212" s="15" t="s">
        <v>36</v>
      </c>
      <c r="AX212" s="15" t="s">
        <v>82</v>
      </c>
      <c r="AY212" s="238" t="s">
        <v>220</v>
      </c>
    </row>
    <row r="213" spans="1:65" s="13" customFormat="1" ht="11.25">
      <c r="B213" s="207"/>
      <c r="C213" s="208"/>
      <c r="D213" s="201" t="s">
        <v>231</v>
      </c>
      <c r="E213" s="209" t="s">
        <v>1</v>
      </c>
      <c r="F213" s="210" t="s">
        <v>316</v>
      </c>
      <c r="G213" s="208"/>
      <c r="H213" s="211">
        <v>120</v>
      </c>
      <c r="I213" s="212"/>
      <c r="J213" s="208"/>
      <c r="K213" s="208"/>
      <c r="L213" s="213"/>
      <c r="M213" s="214"/>
      <c r="N213" s="215"/>
      <c r="O213" s="215"/>
      <c r="P213" s="215"/>
      <c r="Q213" s="215"/>
      <c r="R213" s="215"/>
      <c r="S213" s="215"/>
      <c r="T213" s="216"/>
      <c r="AT213" s="217" t="s">
        <v>231</v>
      </c>
      <c r="AU213" s="217" t="s">
        <v>91</v>
      </c>
      <c r="AV213" s="13" t="s">
        <v>91</v>
      </c>
      <c r="AW213" s="13" t="s">
        <v>36</v>
      </c>
      <c r="AX213" s="13" t="s">
        <v>82</v>
      </c>
      <c r="AY213" s="217" t="s">
        <v>220</v>
      </c>
    </row>
    <row r="214" spans="1:65" s="14" customFormat="1" ht="11.25">
      <c r="B214" s="218"/>
      <c r="C214" s="219"/>
      <c r="D214" s="201" t="s">
        <v>231</v>
      </c>
      <c r="E214" s="220" t="s">
        <v>124</v>
      </c>
      <c r="F214" s="221" t="s">
        <v>233</v>
      </c>
      <c r="G214" s="219"/>
      <c r="H214" s="222">
        <v>120</v>
      </c>
      <c r="I214" s="223"/>
      <c r="J214" s="219"/>
      <c r="K214" s="219"/>
      <c r="L214" s="224"/>
      <c r="M214" s="225"/>
      <c r="N214" s="226"/>
      <c r="O214" s="226"/>
      <c r="P214" s="226"/>
      <c r="Q214" s="226"/>
      <c r="R214" s="226"/>
      <c r="S214" s="226"/>
      <c r="T214" s="227"/>
      <c r="AT214" s="228" t="s">
        <v>231</v>
      </c>
      <c r="AU214" s="228" t="s">
        <v>91</v>
      </c>
      <c r="AV214" s="14" t="s">
        <v>226</v>
      </c>
      <c r="AW214" s="14" t="s">
        <v>36</v>
      </c>
      <c r="AX214" s="14" t="s">
        <v>82</v>
      </c>
      <c r="AY214" s="228" t="s">
        <v>220</v>
      </c>
    </row>
    <row r="215" spans="1:65" s="13" customFormat="1" ht="22.5">
      <c r="B215" s="207"/>
      <c r="C215" s="208"/>
      <c r="D215" s="201" t="s">
        <v>231</v>
      </c>
      <c r="E215" s="209" t="s">
        <v>1</v>
      </c>
      <c r="F215" s="210" t="s">
        <v>317</v>
      </c>
      <c r="G215" s="208"/>
      <c r="H215" s="211">
        <v>96</v>
      </c>
      <c r="I215" s="212"/>
      <c r="J215" s="208"/>
      <c r="K215" s="208"/>
      <c r="L215" s="213"/>
      <c r="M215" s="214"/>
      <c r="N215" s="215"/>
      <c r="O215" s="215"/>
      <c r="P215" s="215"/>
      <c r="Q215" s="215"/>
      <c r="R215" s="215"/>
      <c r="S215" s="215"/>
      <c r="T215" s="216"/>
      <c r="AT215" s="217" t="s">
        <v>231</v>
      </c>
      <c r="AU215" s="217" t="s">
        <v>91</v>
      </c>
      <c r="AV215" s="13" t="s">
        <v>91</v>
      </c>
      <c r="AW215" s="13" t="s">
        <v>36</v>
      </c>
      <c r="AX215" s="13" t="s">
        <v>82</v>
      </c>
      <c r="AY215" s="217" t="s">
        <v>220</v>
      </c>
    </row>
    <row r="216" spans="1:65" s="14" customFormat="1" ht="11.25">
      <c r="B216" s="218"/>
      <c r="C216" s="219"/>
      <c r="D216" s="201" t="s">
        <v>231</v>
      </c>
      <c r="E216" s="220" t="s">
        <v>1</v>
      </c>
      <c r="F216" s="221" t="s">
        <v>233</v>
      </c>
      <c r="G216" s="219"/>
      <c r="H216" s="222">
        <v>96</v>
      </c>
      <c r="I216" s="223"/>
      <c r="J216" s="219"/>
      <c r="K216" s="219"/>
      <c r="L216" s="224"/>
      <c r="M216" s="225"/>
      <c r="N216" s="226"/>
      <c r="O216" s="226"/>
      <c r="P216" s="226"/>
      <c r="Q216" s="226"/>
      <c r="R216" s="226"/>
      <c r="S216" s="226"/>
      <c r="T216" s="227"/>
      <c r="AT216" s="228" t="s">
        <v>231</v>
      </c>
      <c r="AU216" s="228" t="s">
        <v>91</v>
      </c>
      <c r="AV216" s="14" t="s">
        <v>226</v>
      </c>
      <c r="AW216" s="14" t="s">
        <v>36</v>
      </c>
      <c r="AX216" s="14" t="s">
        <v>14</v>
      </c>
      <c r="AY216" s="228" t="s">
        <v>220</v>
      </c>
    </row>
    <row r="217" spans="1:65" s="2" customFormat="1" ht="49.15" customHeight="1">
      <c r="A217" s="34"/>
      <c r="B217" s="35"/>
      <c r="C217" s="188" t="s">
        <v>318</v>
      </c>
      <c r="D217" s="188" t="s">
        <v>222</v>
      </c>
      <c r="E217" s="189" t="s">
        <v>319</v>
      </c>
      <c r="F217" s="190" t="s">
        <v>320</v>
      </c>
      <c r="G217" s="191" t="s">
        <v>113</v>
      </c>
      <c r="H217" s="192">
        <v>2226.4</v>
      </c>
      <c r="I217" s="193"/>
      <c r="J217" s="194">
        <f>ROUND(I217*H217,2)</f>
        <v>0</v>
      </c>
      <c r="K217" s="190" t="s">
        <v>225</v>
      </c>
      <c r="L217" s="39"/>
      <c r="M217" s="195" t="s">
        <v>1</v>
      </c>
      <c r="N217" s="196" t="s">
        <v>47</v>
      </c>
      <c r="O217" s="71"/>
      <c r="P217" s="197">
        <f>O217*H217</f>
        <v>0</v>
      </c>
      <c r="Q217" s="197">
        <v>9.0000000000000006E-5</v>
      </c>
      <c r="R217" s="197">
        <f>Q217*H217</f>
        <v>0.20037600000000003</v>
      </c>
      <c r="S217" s="197">
        <v>0.128</v>
      </c>
      <c r="T217" s="198">
        <f>S217*H217</f>
        <v>284.97919999999999</v>
      </c>
      <c r="U217" s="34"/>
      <c r="V217" s="34"/>
      <c r="W217" s="34"/>
      <c r="X217" s="34"/>
      <c r="Y217" s="34"/>
      <c r="Z217" s="34"/>
      <c r="AA217" s="34"/>
      <c r="AB217" s="34"/>
      <c r="AC217" s="34"/>
      <c r="AD217" s="34"/>
      <c r="AE217" s="34"/>
      <c r="AR217" s="199" t="s">
        <v>226</v>
      </c>
      <c r="AT217" s="199" t="s">
        <v>222</v>
      </c>
      <c r="AU217" s="199" t="s">
        <v>91</v>
      </c>
      <c r="AY217" s="17" t="s">
        <v>220</v>
      </c>
      <c r="BE217" s="200">
        <f>IF(N217="základní",J217,0)</f>
        <v>0</v>
      </c>
      <c r="BF217" s="200">
        <f>IF(N217="snížená",J217,0)</f>
        <v>0</v>
      </c>
      <c r="BG217" s="200">
        <f>IF(N217="zákl. přenesená",J217,0)</f>
        <v>0</v>
      </c>
      <c r="BH217" s="200">
        <f>IF(N217="sníž. přenesená",J217,0)</f>
        <v>0</v>
      </c>
      <c r="BI217" s="200">
        <f>IF(N217="nulová",J217,0)</f>
        <v>0</v>
      </c>
      <c r="BJ217" s="17" t="s">
        <v>14</v>
      </c>
      <c r="BK217" s="200">
        <f>ROUND(I217*H217,2)</f>
        <v>0</v>
      </c>
      <c r="BL217" s="17" t="s">
        <v>226</v>
      </c>
      <c r="BM217" s="199" t="s">
        <v>321</v>
      </c>
    </row>
    <row r="218" spans="1:65" s="2" customFormat="1" ht="29.25">
      <c r="A218" s="34"/>
      <c r="B218" s="35"/>
      <c r="C218" s="36"/>
      <c r="D218" s="201" t="s">
        <v>228</v>
      </c>
      <c r="E218" s="36"/>
      <c r="F218" s="202" t="s">
        <v>320</v>
      </c>
      <c r="G218" s="36"/>
      <c r="H218" s="36"/>
      <c r="I218" s="203"/>
      <c r="J218" s="36"/>
      <c r="K218" s="36"/>
      <c r="L218" s="39"/>
      <c r="M218" s="204"/>
      <c r="N218" s="205"/>
      <c r="O218" s="71"/>
      <c r="P218" s="71"/>
      <c r="Q218" s="71"/>
      <c r="R218" s="71"/>
      <c r="S218" s="71"/>
      <c r="T218" s="72"/>
      <c r="U218" s="34"/>
      <c r="V218" s="34"/>
      <c r="W218" s="34"/>
      <c r="X218" s="34"/>
      <c r="Y218" s="34"/>
      <c r="Z218" s="34"/>
      <c r="AA218" s="34"/>
      <c r="AB218" s="34"/>
      <c r="AC218" s="34"/>
      <c r="AD218" s="34"/>
      <c r="AE218" s="34"/>
      <c r="AT218" s="17" t="s">
        <v>228</v>
      </c>
      <c r="AU218" s="17" t="s">
        <v>91</v>
      </c>
    </row>
    <row r="219" spans="1:65" s="2" customFormat="1" ht="224.25">
      <c r="A219" s="34"/>
      <c r="B219" s="35"/>
      <c r="C219" s="36"/>
      <c r="D219" s="201" t="s">
        <v>229</v>
      </c>
      <c r="E219" s="36"/>
      <c r="F219" s="206" t="s">
        <v>322</v>
      </c>
      <c r="G219" s="36"/>
      <c r="H219" s="36"/>
      <c r="I219" s="203"/>
      <c r="J219" s="36"/>
      <c r="K219" s="36"/>
      <c r="L219" s="39"/>
      <c r="M219" s="204"/>
      <c r="N219" s="205"/>
      <c r="O219" s="71"/>
      <c r="P219" s="71"/>
      <c r="Q219" s="71"/>
      <c r="R219" s="71"/>
      <c r="S219" s="71"/>
      <c r="T219" s="72"/>
      <c r="U219" s="34"/>
      <c r="V219" s="34"/>
      <c r="W219" s="34"/>
      <c r="X219" s="34"/>
      <c r="Y219" s="34"/>
      <c r="Z219" s="34"/>
      <c r="AA219" s="34"/>
      <c r="AB219" s="34"/>
      <c r="AC219" s="34"/>
      <c r="AD219" s="34"/>
      <c r="AE219" s="34"/>
      <c r="AT219" s="17" t="s">
        <v>229</v>
      </c>
      <c r="AU219" s="17" t="s">
        <v>91</v>
      </c>
    </row>
    <row r="220" spans="1:65" s="15" customFormat="1" ht="11.25">
      <c r="B220" s="229"/>
      <c r="C220" s="230"/>
      <c r="D220" s="201" t="s">
        <v>231</v>
      </c>
      <c r="E220" s="231" t="s">
        <v>1</v>
      </c>
      <c r="F220" s="232" t="s">
        <v>264</v>
      </c>
      <c r="G220" s="230"/>
      <c r="H220" s="231" t="s">
        <v>1</v>
      </c>
      <c r="I220" s="233"/>
      <c r="J220" s="230"/>
      <c r="K220" s="230"/>
      <c r="L220" s="234"/>
      <c r="M220" s="235"/>
      <c r="N220" s="236"/>
      <c r="O220" s="236"/>
      <c r="P220" s="236"/>
      <c r="Q220" s="236"/>
      <c r="R220" s="236"/>
      <c r="S220" s="236"/>
      <c r="T220" s="237"/>
      <c r="AT220" s="238" t="s">
        <v>231</v>
      </c>
      <c r="AU220" s="238" t="s">
        <v>91</v>
      </c>
      <c r="AV220" s="15" t="s">
        <v>14</v>
      </c>
      <c r="AW220" s="15" t="s">
        <v>36</v>
      </c>
      <c r="AX220" s="15" t="s">
        <v>82</v>
      </c>
      <c r="AY220" s="238" t="s">
        <v>220</v>
      </c>
    </row>
    <row r="221" spans="1:65" s="13" customFormat="1" ht="22.5">
      <c r="B221" s="207"/>
      <c r="C221" s="208"/>
      <c r="D221" s="201" t="s">
        <v>231</v>
      </c>
      <c r="E221" s="209" t="s">
        <v>1</v>
      </c>
      <c r="F221" s="210" t="s">
        <v>323</v>
      </c>
      <c r="G221" s="208"/>
      <c r="H221" s="211">
        <v>2783</v>
      </c>
      <c r="I221" s="212"/>
      <c r="J221" s="208"/>
      <c r="K221" s="208"/>
      <c r="L221" s="213"/>
      <c r="M221" s="214"/>
      <c r="N221" s="215"/>
      <c r="O221" s="215"/>
      <c r="P221" s="215"/>
      <c r="Q221" s="215"/>
      <c r="R221" s="215"/>
      <c r="S221" s="215"/>
      <c r="T221" s="216"/>
      <c r="AT221" s="217" t="s">
        <v>231</v>
      </c>
      <c r="AU221" s="217" t="s">
        <v>91</v>
      </c>
      <c r="AV221" s="13" t="s">
        <v>91</v>
      </c>
      <c r="AW221" s="13" t="s">
        <v>36</v>
      </c>
      <c r="AX221" s="13" t="s">
        <v>82</v>
      </c>
      <c r="AY221" s="217" t="s">
        <v>220</v>
      </c>
    </row>
    <row r="222" spans="1:65" s="14" customFormat="1" ht="11.25">
      <c r="B222" s="218"/>
      <c r="C222" s="219"/>
      <c r="D222" s="201" t="s">
        <v>231</v>
      </c>
      <c r="E222" s="220" t="s">
        <v>127</v>
      </c>
      <c r="F222" s="221" t="s">
        <v>233</v>
      </c>
      <c r="G222" s="219"/>
      <c r="H222" s="222">
        <v>2783</v>
      </c>
      <c r="I222" s="223"/>
      <c r="J222" s="219"/>
      <c r="K222" s="219"/>
      <c r="L222" s="224"/>
      <c r="M222" s="225"/>
      <c r="N222" s="226"/>
      <c r="O222" s="226"/>
      <c r="P222" s="226"/>
      <c r="Q222" s="226"/>
      <c r="R222" s="226"/>
      <c r="S222" s="226"/>
      <c r="T222" s="227"/>
      <c r="AT222" s="228" t="s">
        <v>231</v>
      </c>
      <c r="AU222" s="228" t="s">
        <v>91</v>
      </c>
      <c r="AV222" s="14" t="s">
        <v>226</v>
      </c>
      <c r="AW222" s="14" t="s">
        <v>36</v>
      </c>
      <c r="AX222" s="14" t="s">
        <v>82</v>
      </c>
      <c r="AY222" s="228" t="s">
        <v>220</v>
      </c>
    </row>
    <row r="223" spans="1:65" s="13" customFormat="1" ht="22.5">
      <c r="B223" s="207"/>
      <c r="C223" s="208"/>
      <c r="D223" s="201" t="s">
        <v>231</v>
      </c>
      <c r="E223" s="209" t="s">
        <v>1</v>
      </c>
      <c r="F223" s="210" t="s">
        <v>324</v>
      </c>
      <c r="G223" s="208"/>
      <c r="H223" s="211">
        <v>2226.4</v>
      </c>
      <c r="I223" s="212"/>
      <c r="J223" s="208"/>
      <c r="K223" s="208"/>
      <c r="L223" s="213"/>
      <c r="M223" s="214"/>
      <c r="N223" s="215"/>
      <c r="O223" s="215"/>
      <c r="P223" s="215"/>
      <c r="Q223" s="215"/>
      <c r="R223" s="215"/>
      <c r="S223" s="215"/>
      <c r="T223" s="216"/>
      <c r="AT223" s="217" t="s">
        <v>231</v>
      </c>
      <c r="AU223" s="217" t="s">
        <v>91</v>
      </c>
      <c r="AV223" s="13" t="s">
        <v>91</v>
      </c>
      <c r="AW223" s="13" t="s">
        <v>36</v>
      </c>
      <c r="AX223" s="13" t="s">
        <v>82</v>
      </c>
      <c r="AY223" s="217" t="s">
        <v>220</v>
      </c>
    </row>
    <row r="224" spans="1:65" s="14" customFormat="1" ht="11.25">
      <c r="B224" s="218"/>
      <c r="C224" s="219"/>
      <c r="D224" s="201" t="s">
        <v>231</v>
      </c>
      <c r="E224" s="220" t="s">
        <v>1</v>
      </c>
      <c r="F224" s="221" t="s">
        <v>233</v>
      </c>
      <c r="G224" s="219"/>
      <c r="H224" s="222">
        <v>2226.4</v>
      </c>
      <c r="I224" s="223"/>
      <c r="J224" s="219"/>
      <c r="K224" s="219"/>
      <c r="L224" s="224"/>
      <c r="M224" s="225"/>
      <c r="N224" s="226"/>
      <c r="O224" s="226"/>
      <c r="P224" s="226"/>
      <c r="Q224" s="226"/>
      <c r="R224" s="226"/>
      <c r="S224" s="226"/>
      <c r="T224" s="227"/>
      <c r="AT224" s="228" t="s">
        <v>231</v>
      </c>
      <c r="AU224" s="228" t="s">
        <v>91</v>
      </c>
      <c r="AV224" s="14" t="s">
        <v>226</v>
      </c>
      <c r="AW224" s="14" t="s">
        <v>36</v>
      </c>
      <c r="AX224" s="14" t="s">
        <v>14</v>
      </c>
      <c r="AY224" s="228" t="s">
        <v>220</v>
      </c>
    </row>
    <row r="225" spans="1:65" s="2" customFormat="1" ht="49.15" customHeight="1">
      <c r="A225" s="34"/>
      <c r="B225" s="35"/>
      <c r="C225" s="188" t="s">
        <v>107</v>
      </c>
      <c r="D225" s="188" t="s">
        <v>222</v>
      </c>
      <c r="E225" s="189" t="s">
        <v>325</v>
      </c>
      <c r="F225" s="190" t="s">
        <v>326</v>
      </c>
      <c r="G225" s="191" t="s">
        <v>113</v>
      </c>
      <c r="H225" s="192">
        <v>1706.4</v>
      </c>
      <c r="I225" s="193"/>
      <c r="J225" s="194">
        <f>ROUND(I225*H225,2)</f>
        <v>0</v>
      </c>
      <c r="K225" s="190" t="s">
        <v>225</v>
      </c>
      <c r="L225" s="39"/>
      <c r="M225" s="195" t="s">
        <v>1</v>
      </c>
      <c r="N225" s="196" t="s">
        <v>47</v>
      </c>
      <c r="O225" s="71"/>
      <c r="P225" s="197">
        <f>O225*H225</f>
        <v>0</v>
      </c>
      <c r="Q225" s="197">
        <v>2.1000000000000001E-4</v>
      </c>
      <c r="R225" s="197">
        <f>Q225*H225</f>
        <v>0.35834400000000005</v>
      </c>
      <c r="S225" s="197">
        <v>0.25600000000000001</v>
      </c>
      <c r="T225" s="198">
        <f>S225*H225</f>
        <v>436.83840000000004</v>
      </c>
      <c r="U225" s="34"/>
      <c r="V225" s="34"/>
      <c r="W225" s="34"/>
      <c r="X225" s="34"/>
      <c r="Y225" s="34"/>
      <c r="Z225" s="34"/>
      <c r="AA225" s="34"/>
      <c r="AB225" s="34"/>
      <c r="AC225" s="34"/>
      <c r="AD225" s="34"/>
      <c r="AE225" s="34"/>
      <c r="AR225" s="199" t="s">
        <v>226</v>
      </c>
      <c r="AT225" s="199" t="s">
        <v>222</v>
      </c>
      <c r="AU225" s="199" t="s">
        <v>91</v>
      </c>
      <c r="AY225" s="17" t="s">
        <v>220</v>
      </c>
      <c r="BE225" s="200">
        <f>IF(N225="základní",J225,0)</f>
        <v>0</v>
      </c>
      <c r="BF225" s="200">
        <f>IF(N225="snížená",J225,0)</f>
        <v>0</v>
      </c>
      <c r="BG225" s="200">
        <f>IF(N225="zákl. přenesená",J225,0)</f>
        <v>0</v>
      </c>
      <c r="BH225" s="200">
        <f>IF(N225="sníž. přenesená",J225,0)</f>
        <v>0</v>
      </c>
      <c r="BI225" s="200">
        <f>IF(N225="nulová",J225,0)</f>
        <v>0</v>
      </c>
      <c r="BJ225" s="17" t="s">
        <v>14</v>
      </c>
      <c r="BK225" s="200">
        <f>ROUND(I225*H225,2)</f>
        <v>0</v>
      </c>
      <c r="BL225" s="17" t="s">
        <v>226</v>
      </c>
      <c r="BM225" s="199" t="s">
        <v>327</v>
      </c>
    </row>
    <row r="226" spans="1:65" s="2" customFormat="1" ht="29.25">
      <c r="A226" s="34"/>
      <c r="B226" s="35"/>
      <c r="C226" s="36"/>
      <c r="D226" s="201" t="s">
        <v>228</v>
      </c>
      <c r="E226" s="36"/>
      <c r="F226" s="202" t="s">
        <v>326</v>
      </c>
      <c r="G226" s="36"/>
      <c r="H226" s="36"/>
      <c r="I226" s="203"/>
      <c r="J226" s="36"/>
      <c r="K226" s="36"/>
      <c r="L226" s="39"/>
      <c r="M226" s="204"/>
      <c r="N226" s="205"/>
      <c r="O226" s="71"/>
      <c r="P226" s="71"/>
      <c r="Q226" s="71"/>
      <c r="R226" s="71"/>
      <c r="S226" s="71"/>
      <c r="T226" s="72"/>
      <c r="U226" s="34"/>
      <c r="V226" s="34"/>
      <c r="W226" s="34"/>
      <c r="X226" s="34"/>
      <c r="Y226" s="34"/>
      <c r="Z226" s="34"/>
      <c r="AA226" s="34"/>
      <c r="AB226" s="34"/>
      <c r="AC226" s="34"/>
      <c r="AD226" s="34"/>
      <c r="AE226" s="34"/>
      <c r="AT226" s="17" t="s">
        <v>228</v>
      </c>
      <c r="AU226" s="17" t="s">
        <v>91</v>
      </c>
    </row>
    <row r="227" spans="1:65" s="15" customFormat="1" ht="11.25">
      <c r="B227" s="229"/>
      <c r="C227" s="230"/>
      <c r="D227" s="201" t="s">
        <v>231</v>
      </c>
      <c r="E227" s="231" t="s">
        <v>1</v>
      </c>
      <c r="F227" s="232" t="s">
        <v>328</v>
      </c>
      <c r="G227" s="230"/>
      <c r="H227" s="231" t="s">
        <v>1</v>
      </c>
      <c r="I227" s="233"/>
      <c r="J227" s="230"/>
      <c r="K227" s="230"/>
      <c r="L227" s="234"/>
      <c r="M227" s="235"/>
      <c r="N227" s="236"/>
      <c r="O227" s="236"/>
      <c r="P227" s="236"/>
      <c r="Q227" s="236"/>
      <c r="R227" s="236"/>
      <c r="S227" s="236"/>
      <c r="T227" s="237"/>
      <c r="AT227" s="238" t="s">
        <v>231</v>
      </c>
      <c r="AU227" s="238" t="s">
        <v>91</v>
      </c>
      <c r="AV227" s="15" t="s">
        <v>14</v>
      </c>
      <c r="AW227" s="15" t="s">
        <v>36</v>
      </c>
      <c r="AX227" s="15" t="s">
        <v>82</v>
      </c>
      <c r="AY227" s="238" t="s">
        <v>220</v>
      </c>
    </row>
    <row r="228" spans="1:65" s="13" customFormat="1" ht="11.25">
      <c r="B228" s="207"/>
      <c r="C228" s="208"/>
      <c r="D228" s="201" t="s">
        <v>231</v>
      </c>
      <c r="E228" s="209" t="s">
        <v>1</v>
      </c>
      <c r="F228" s="210" t="s">
        <v>329</v>
      </c>
      <c r="G228" s="208"/>
      <c r="H228" s="211">
        <v>1827</v>
      </c>
      <c r="I228" s="212"/>
      <c r="J228" s="208"/>
      <c r="K228" s="208"/>
      <c r="L228" s="213"/>
      <c r="M228" s="214"/>
      <c r="N228" s="215"/>
      <c r="O228" s="215"/>
      <c r="P228" s="215"/>
      <c r="Q228" s="215"/>
      <c r="R228" s="215"/>
      <c r="S228" s="215"/>
      <c r="T228" s="216"/>
      <c r="AT228" s="217" t="s">
        <v>231</v>
      </c>
      <c r="AU228" s="217" t="s">
        <v>91</v>
      </c>
      <c r="AV228" s="13" t="s">
        <v>91</v>
      </c>
      <c r="AW228" s="13" t="s">
        <v>36</v>
      </c>
      <c r="AX228" s="13" t="s">
        <v>82</v>
      </c>
      <c r="AY228" s="217" t="s">
        <v>220</v>
      </c>
    </row>
    <row r="229" spans="1:65" s="14" customFormat="1" ht="11.25">
      <c r="B229" s="218"/>
      <c r="C229" s="219"/>
      <c r="D229" s="201" t="s">
        <v>231</v>
      </c>
      <c r="E229" s="220" t="s">
        <v>118</v>
      </c>
      <c r="F229" s="221" t="s">
        <v>233</v>
      </c>
      <c r="G229" s="219"/>
      <c r="H229" s="222">
        <v>1827</v>
      </c>
      <c r="I229" s="223"/>
      <c r="J229" s="219"/>
      <c r="K229" s="219"/>
      <c r="L229" s="224"/>
      <c r="M229" s="225"/>
      <c r="N229" s="226"/>
      <c r="O229" s="226"/>
      <c r="P229" s="226"/>
      <c r="Q229" s="226"/>
      <c r="R229" s="226"/>
      <c r="S229" s="226"/>
      <c r="T229" s="227"/>
      <c r="AT229" s="228" t="s">
        <v>231</v>
      </c>
      <c r="AU229" s="228" t="s">
        <v>91</v>
      </c>
      <c r="AV229" s="14" t="s">
        <v>226</v>
      </c>
      <c r="AW229" s="14" t="s">
        <v>36</v>
      </c>
      <c r="AX229" s="14" t="s">
        <v>82</v>
      </c>
      <c r="AY229" s="228" t="s">
        <v>220</v>
      </c>
    </row>
    <row r="230" spans="1:65" s="15" customFormat="1" ht="11.25">
      <c r="B230" s="229"/>
      <c r="C230" s="230"/>
      <c r="D230" s="201" t="s">
        <v>231</v>
      </c>
      <c r="E230" s="231" t="s">
        <v>1</v>
      </c>
      <c r="F230" s="232" t="s">
        <v>330</v>
      </c>
      <c r="G230" s="230"/>
      <c r="H230" s="231" t="s">
        <v>1</v>
      </c>
      <c r="I230" s="233"/>
      <c r="J230" s="230"/>
      <c r="K230" s="230"/>
      <c r="L230" s="234"/>
      <c r="M230" s="235"/>
      <c r="N230" s="236"/>
      <c r="O230" s="236"/>
      <c r="P230" s="236"/>
      <c r="Q230" s="236"/>
      <c r="R230" s="236"/>
      <c r="S230" s="236"/>
      <c r="T230" s="237"/>
      <c r="AT230" s="238" t="s">
        <v>231</v>
      </c>
      <c r="AU230" s="238" t="s">
        <v>91</v>
      </c>
      <c r="AV230" s="15" t="s">
        <v>14</v>
      </c>
      <c r="AW230" s="15" t="s">
        <v>36</v>
      </c>
      <c r="AX230" s="15" t="s">
        <v>82</v>
      </c>
      <c r="AY230" s="238" t="s">
        <v>220</v>
      </c>
    </row>
    <row r="231" spans="1:65" s="13" customFormat="1" ht="11.25">
      <c r="B231" s="207"/>
      <c r="C231" s="208"/>
      <c r="D231" s="201" t="s">
        <v>231</v>
      </c>
      <c r="E231" s="209" t="s">
        <v>1</v>
      </c>
      <c r="F231" s="210" t="s">
        <v>331</v>
      </c>
      <c r="G231" s="208"/>
      <c r="H231" s="211">
        <v>153</v>
      </c>
      <c r="I231" s="212"/>
      <c r="J231" s="208"/>
      <c r="K231" s="208"/>
      <c r="L231" s="213"/>
      <c r="M231" s="214"/>
      <c r="N231" s="215"/>
      <c r="O231" s="215"/>
      <c r="P231" s="215"/>
      <c r="Q231" s="215"/>
      <c r="R231" s="215"/>
      <c r="S231" s="215"/>
      <c r="T231" s="216"/>
      <c r="AT231" s="217" t="s">
        <v>231</v>
      </c>
      <c r="AU231" s="217" t="s">
        <v>91</v>
      </c>
      <c r="AV231" s="13" t="s">
        <v>91</v>
      </c>
      <c r="AW231" s="13" t="s">
        <v>36</v>
      </c>
      <c r="AX231" s="13" t="s">
        <v>82</v>
      </c>
      <c r="AY231" s="217" t="s">
        <v>220</v>
      </c>
    </row>
    <row r="232" spans="1:65" s="14" customFormat="1" ht="11.25">
      <c r="B232" s="218"/>
      <c r="C232" s="219"/>
      <c r="D232" s="201" t="s">
        <v>231</v>
      </c>
      <c r="E232" s="220" t="s">
        <v>121</v>
      </c>
      <c r="F232" s="221" t="s">
        <v>233</v>
      </c>
      <c r="G232" s="219"/>
      <c r="H232" s="222">
        <v>153</v>
      </c>
      <c r="I232" s="223"/>
      <c r="J232" s="219"/>
      <c r="K232" s="219"/>
      <c r="L232" s="224"/>
      <c r="M232" s="225"/>
      <c r="N232" s="226"/>
      <c r="O232" s="226"/>
      <c r="P232" s="226"/>
      <c r="Q232" s="226"/>
      <c r="R232" s="226"/>
      <c r="S232" s="226"/>
      <c r="T232" s="227"/>
      <c r="AT232" s="228" t="s">
        <v>231</v>
      </c>
      <c r="AU232" s="228" t="s">
        <v>91</v>
      </c>
      <c r="AV232" s="14" t="s">
        <v>226</v>
      </c>
      <c r="AW232" s="14" t="s">
        <v>36</v>
      </c>
      <c r="AX232" s="14" t="s">
        <v>82</v>
      </c>
      <c r="AY232" s="228" t="s">
        <v>220</v>
      </c>
    </row>
    <row r="233" spans="1:65" s="15" customFormat="1" ht="22.5">
      <c r="B233" s="229"/>
      <c r="C233" s="230"/>
      <c r="D233" s="201" t="s">
        <v>231</v>
      </c>
      <c r="E233" s="231" t="s">
        <v>1</v>
      </c>
      <c r="F233" s="232" t="s">
        <v>332</v>
      </c>
      <c r="G233" s="230"/>
      <c r="H233" s="231" t="s">
        <v>1</v>
      </c>
      <c r="I233" s="233"/>
      <c r="J233" s="230"/>
      <c r="K233" s="230"/>
      <c r="L233" s="234"/>
      <c r="M233" s="235"/>
      <c r="N233" s="236"/>
      <c r="O233" s="236"/>
      <c r="P233" s="236"/>
      <c r="Q233" s="236"/>
      <c r="R233" s="236"/>
      <c r="S233" s="236"/>
      <c r="T233" s="237"/>
      <c r="AT233" s="238" t="s">
        <v>231</v>
      </c>
      <c r="AU233" s="238" t="s">
        <v>91</v>
      </c>
      <c r="AV233" s="15" t="s">
        <v>14</v>
      </c>
      <c r="AW233" s="15" t="s">
        <v>36</v>
      </c>
      <c r="AX233" s="15" t="s">
        <v>82</v>
      </c>
      <c r="AY233" s="238" t="s">
        <v>220</v>
      </c>
    </row>
    <row r="234" spans="1:65" s="13" customFormat="1" ht="11.25">
      <c r="B234" s="207"/>
      <c r="C234" s="208"/>
      <c r="D234" s="201" t="s">
        <v>231</v>
      </c>
      <c r="E234" s="209" t="s">
        <v>1</v>
      </c>
      <c r="F234" s="210" t="s">
        <v>331</v>
      </c>
      <c r="G234" s="208"/>
      <c r="H234" s="211">
        <v>153</v>
      </c>
      <c r="I234" s="212"/>
      <c r="J234" s="208"/>
      <c r="K234" s="208"/>
      <c r="L234" s="213"/>
      <c r="M234" s="214"/>
      <c r="N234" s="215"/>
      <c r="O234" s="215"/>
      <c r="P234" s="215"/>
      <c r="Q234" s="215"/>
      <c r="R234" s="215"/>
      <c r="S234" s="215"/>
      <c r="T234" s="216"/>
      <c r="AT234" s="217" t="s">
        <v>231</v>
      </c>
      <c r="AU234" s="217" t="s">
        <v>91</v>
      </c>
      <c r="AV234" s="13" t="s">
        <v>91</v>
      </c>
      <c r="AW234" s="13" t="s">
        <v>36</v>
      </c>
      <c r="AX234" s="13" t="s">
        <v>82</v>
      </c>
      <c r="AY234" s="217" t="s">
        <v>220</v>
      </c>
    </row>
    <row r="235" spans="1:65" s="14" customFormat="1" ht="11.25">
      <c r="B235" s="218"/>
      <c r="C235" s="219"/>
      <c r="D235" s="201" t="s">
        <v>231</v>
      </c>
      <c r="E235" s="220" t="s">
        <v>111</v>
      </c>
      <c r="F235" s="221" t="s">
        <v>233</v>
      </c>
      <c r="G235" s="219"/>
      <c r="H235" s="222">
        <v>153</v>
      </c>
      <c r="I235" s="223"/>
      <c r="J235" s="219"/>
      <c r="K235" s="219"/>
      <c r="L235" s="224"/>
      <c r="M235" s="225"/>
      <c r="N235" s="226"/>
      <c r="O235" s="226"/>
      <c r="P235" s="226"/>
      <c r="Q235" s="226"/>
      <c r="R235" s="226"/>
      <c r="S235" s="226"/>
      <c r="T235" s="227"/>
      <c r="AT235" s="228" t="s">
        <v>231</v>
      </c>
      <c r="AU235" s="228" t="s">
        <v>91</v>
      </c>
      <c r="AV235" s="14" t="s">
        <v>226</v>
      </c>
      <c r="AW235" s="14" t="s">
        <v>36</v>
      </c>
      <c r="AX235" s="14" t="s">
        <v>82</v>
      </c>
      <c r="AY235" s="228" t="s">
        <v>220</v>
      </c>
    </row>
    <row r="236" spans="1:65" s="13" customFormat="1" ht="33.75">
      <c r="B236" s="207"/>
      <c r="C236" s="208"/>
      <c r="D236" s="201" t="s">
        <v>231</v>
      </c>
      <c r="E236" s="209" t="s">
        <v>1</v>
      </c>
      <c r="F236" s="210" t="s">
        <v>333</v>
      </c>
      <c r="G236" s="208"/>
      <c r="H236" s="211">
        <v>1706.4</v>
      </c>
      <c r="I236" s="212"/>
      <c r="J236" s="208"/>
      <c r="K236" s="208"/>
      <c r="L236" s="213"/>
      <c r="M236" s="214"/>
      <c r="N236" s="215"/>
      <c r="O236" s="215"/>
      <c r="P236" s="215"/>
      <c r="Q236" s="215"/>
      <c r="R236" s="215"/>
      <c r="S236" s="215"/>
      <c r="T236" s="216"/>
      <c r="AT236" s="217" t="s">
        <v>231</v>
      </c>
      <c r="AU236" s="217" t="s">
        <v>91</v>
      </c>
      <c r="AV236" s="13" t="s">
        <v>91</v>
      </c>
      <c r="AW236" s="13" t="s">
        <v>36</v>
      </c>
      <c r="AX236" s="13" t="s">
        <v>82</v>
      </c>
      <c r="AY236" s="217" t="s">
        <v>220</v>
      </c>
    </row>
    <row r="237" spans="1:65" s="14" customFormat="1" ht="11.25">
      <c r="B237" s="218"/>
      <c r="C237" s="219"/>
      <c r="D237" s="201" t="s">
        <v>231</v>
      </c>
      <c r="E237" s="220" t="s">
        <v>1</v>
      </c>
      <c r="F237" s="221" t="s">
        <v>233</v>
      </c>
      <c r="G237" s="219"/>
      <c r="H237" s="222">
        <v>1706.4</v>
      </c>
      <c r="I237" s="223"/>
      <c r="J237" s="219"/>
      <c r="K237" s="219"/>
      <c r="L237" s="224"/>
      <c r="M237" s="225"/>
      <c r="N237" s="226"/>
      <c r="O237" s="226"/>
      <c r="P237" s="226"/>
      <c r="Q237" s="226"/>
      <c r="R237" s="226"/>
      <c r="S237" s="226"/>
      <c r="T237" s="227"/>
      <c r="AT237" s="228" t="s">
        <v>231</v>
      </c>
      <c r="AU237" s="228" t="s">
        <v>91</v>
      </c>
      <c r="AV237" s="14" t="s">
        <v>226</v>
      </c>
      <c r="AW237" s="14" t="s">
        <v>36</v>
      </c>
      <c r="AX237" s="14" t="s">
        <v>14</v>
      </c>
      <c r="AY237" s="228" t="s">
        <v>220</v>
      </c>
    </row>
    <row r="238" spans="1:65" s="2" customFormat="1" ht="49.15" customHeight="1">
      <c r="A238" s="34"/>
      <c r="B238" s="35"/>
      <c r="C238" s="188" t="s">
        <v>8</v>
      </c>
      <c r="D238" s="188" t="s">
        <v>222</v>
      </c>
      <c r="E238" s="189" t="s">
        <v>334</v>
      </c>
      <c r="F238" s="190" t="s">
        <v>326</v>
      </c>
      <c r="G238" s="191" t="s">
        <v>113</v>
      </c>
      <c r="H238" s="192">
        <v>1461.6</v>
      </c>
      <c r="I238" s="193"/>
      <c r="J238" s="194">
        <f>ROUND(I238*H238,2)</f>
        <v>0</v>
      </c>
      <c r="K238" s="190" t="s">
        <v>1</v>
      </c>
      <c r="L238" s="39"/>
      <c r="M238" s="195" t="s">
        <v>1</v>
      </c>
      <c r="N238" s="196" t="s">
        <v>47</v>
      </c>
      <c r="O238" s="71"/>
      <c r="P238" s="197">
        <f>O238*H238</f>
        <v>0</v>
      </c>
      <c r="Q238" s="197">
        <v>2.1000000000000001E-4</v>
      </c>
      <c r="R238" s="197">
        <f>Q238*H238</f>
        <v>0.30693599999999999</v>
      </c>
      <c r="S238" s="197">
        <v>0.25600000000000001</v>
      </c>
      <c r="T238" s="198">
        <f>S238*H238</f>
        <v>374.1696</v>
      </c>
      <c r="U238" s="34"/>
      <c r="V238" s="34"/>
      <c r="W238" s="34"/>
      <c r="X238" s="34"/>
      <c r="Y238" s="34"/>
      <c r="Z238" s="34"/>
      <c r="AA238" s="34"/>
      <c r="AB238" s="34"/>
      <c r="AC238" s="34"/>
      <c r="AD238" s="34"/>
      <c r="AE238" s="34"/>
      <c r="AR238" s="199" t="s">
        <v>226</v>
      </c>
      <c r="AT238" s="199" t="s">
        <v>222</v>
      </c>
      <c r="AU238" s="199" t="s">
        <v>91</v>
      </c>
      <c r="AY238" s="17" t="s">
        <v>220</v>
      </c>
      <c r="BE238" s="200">
        <f>IF(N238="základní",J238,0)</f>
        <v>0</v>
      </c>
      <c r="BF238" s="200">
        <f>IF(N238="snížená",J238,0)</f>
        <v>0</v>
      </c>
      <c r="BG238" s="200">
        <f>IF(N238="zákl. přenesená",J238,0)</f>
        <v>0</v>
      </c>
      <c r="BH238" s="200">
        <f>IF(N238="sníž. přenesená",J238,0)</f>
        <v>0</v>
      </c>
      <c r="BI238" s="200">
        <f>IF(N238="nulová",J238,0)</f>
        <v>0</v>
      </c>
      <c r="BJ238" s="17" t="s">
        <v>14</v>
      </c>
      <c r="BK238" s="200">
        <f>ROUND(I238*H238,2)</f>
        <v>0</v>
      </c>
      <c r="BL238" s="17" t="s">
        <v>226</v>
      </c>
      <c r="BM238" s="199" t="s">
        <v>335</v>
      </c>
    </row>
    <row r="239" spans="1:65" s="2" customFormat="1" ht="29.25">
      <c r="A239" s="34"/>
      <c r="B239" s="35"/>
      <c r="C239" s="36"/>
      <c r="D239" s="201" t="s">
        <v>228</v>
      </c>
      <c r="E239" s="36"/>
      <c r="F239" s="202" t="s">
        <v>326</v>
      </c>
      <c r="G239" s="36"/>
      <c r="H239" s="36"/>
      <c r="I239" s="203"/>
      <c r="J239" s="36"/>
      <c r="K239" s="36"/>
      <c r="L239" s="39"/>
      <c r="M239" s="204"/>
      <c r="N239" s="205"/>
      <c r="O239" s="71"/>
      <c r="P239" s="71"/>
      <c r="Q239" s="71"/>
      <c r="R239" s="71"/>
      <c r="S239" s="71"/>
      <c r="T239" s="72"/>
      <c r="U239" s="34"/>
      <c r="V239" s="34"/>
      <c r="W239" s="34"/>
      <c r="X239" s="34"/>
      <c r="Y239" s="34"/>
      <c r="Z239" s="34"/>
      <c r="AA239" s="34"/>
      <c r="AB239" s="34"/>
      <c r="AC239" s="34"/>
      <c r="AD239" s="34"/>
      <c r="AE239" s="34"/>
      <c r="AT239" s="17" t="s">
        <v>228</v>
      </c>
      <c r="AU239" s="17" t="s">
        <v>91</v>
      </c>
    </row>
    <row r="240" spans="1:65" s="15" customFormat="1" ht="22.5">
      <c r="B240" s="229"/>
      <c r="C240" s="230"/>
      <c r="D240" s="201" t="s">
        <v>231</v>
      </c>
      <c r="E240" s="231" t="s">
        <v>1</v>
      </c>
      <c r="F240" s="232" t="s">
        <v>336</v>
      </c>
      <c r="G240" s="230"/>
      <c r="H240" s="231" t="s">
        <v>1</v>
      </c>
      <c r="I240" s="233"/>
      <c r="J240" s="230"/>
      <c r="K240" s="230"/>
      <c r="L240" s="234"/>
      <c r="M240" s="235"/>
      <c r="N240" s="236"/>
      <c r="O240" s="236"/>
      <c r="P240" s="236"/>
      <c r="Q240" s="236"/>
      <c r="R240" s="236"/>
      <c r="S240" s="236"/>
      <c r="T240" s="237"/>
      <c r="AT240" s="238" t="s">
        <v>231</v>
      </c>
      <c r="AU240" s="238" t="s">
        <v>91</v>
      </c>
      <c r="AV240" s="15" t="s">
        <v>14</v>
      </c>
      <c r="AW240" s="15" t="s">
        <v>36</v>
      </c>
      <c r="AX240" s="15" t="s">
        <v>82</v>
      </c>
      <c r="AY240" s="238" t="s">
        <v>220</v>
      </c>
    </row>
    <row r="241" spans="1:65" s="13" customFormat="1" ht="11.25">
      <c r="B241" s="207"/>
      <c r="C241" s="208"/>
      <c r="D241" s="201" t="s">
        <v>231</v>
      </c>
      <c r="E241" s="209" t="s">
        <v>1</v>
      </c>
      <c r="F241" s="210" t="s">
        <v>308</v>
      </c>
      <c r="G241" s="208"/>
      <c r="H241" s="211">
        <v>1827</v>
      </c>
      <c r="I241" s="212"/>
      <c r="J241" s="208"/>
      <c r="K241" s="208"/>
      <c r="L241" s="213"/>
      <c r="M241" s="214"/>
      <c r="N241" s="215"/>
      <c r="O241" s="215"/>
      <c r="P241" s="215"/>
      <c r="Q241" s="215"/>
      <c r="R241" s="215"/>
      <c r="S241" s="215"/>
      <c r="T241" s="216"/>
      <c r="AT241" s="217" t="s">
        <v>231</v>
      </c>
      <c r="AU241" s="217" t="s">
        <v>91</v>
      </c>
      <c r="AV241" s="13" t="s">
        <v>91</v>
      </c>
      <c r="AW241" s="13" t="s">
        <v>36</v>
      </c>
      <c r="AX241" s="13" t="s">
        <v>82</v>
      </c>
      <c r="AY241" s="217" t="s">
        <v>220</v>
      </c>
    </row>
    <row r="242" spans="1:65" s="14" customFormat="1" ht="11.25">
      <c r="B242" s="218"/>
      <c r="C242" s="219"/>
      <c r="D242" s="201" t="s">
        <v>231</v>
      </c>
      <c r="E242" s="220" t="s">
        <v>115</v>
      </c>
      <c r="F242" s="221" t="s">
        <v>233</v>
      </c>
      <c r="G242" s="219"/>
      <c r="H242" s="222">
        <v>1827</v>
      </c>
      <c r="I242" s="223"/>
      <c r="J242" s="219"/>
      <c r="K242" s="219"/>
      <c r="L242" s="224"/>
      <c r="M242" s="225"/>
      <c r="N242" s="226"/>
      <c r="O242" s="226"/>
      <c r="P242" s="226"/>
      <c r="Q242" s="226"/>
      <c r="R242" s="226"/>
      <c r="S242" s="226"/>
      <c r="T242" s="227"/>
      <c r="AT242" s="228" t="s">
        <v>231</v>
      </c>
      <c r="AU242" s="228" t="s">
        <v>91</v>
      </c>
      <c r="AV242" s="14" t="s">
        <v>226</v>
      </c>
      <c r="AW242" s="14" t="s">
        <v>36</v>
      </c>
      <c r="AX242" s="14" t="s">
        <v>82</v>
      </c>
      <c r="AY242" s="228" t="s">
        <v>220</v>
      </c>
    </row>
    <row r="243" spans="1:65" s="13" customFormat="1" ht="22.5">
      <c r="B243" s="207"/>
      <c r="C243" s="208"/>
      <c r="D243" s="201" t="s">
        <v>231</v>
      </c>
      <c r="E243" s="209" t="s">
        <v>1</v>
      </c>
      <c r="F243" s="210" t="s">
        <v>337</v>
      </c>
      <c r="G243" s="208"/>
      <c r="H243" s="211">
        <v>1461.6</v>
      </c>
      <c r="I243" s="212"/>
      <c r="J243" s="208"/>
      <c r="K243" s="208"/>
      <c r="L243" s="213"/>
      <c r="M243" s="214"/>
      <c r="N243" s="215"/>
      <c r="O243" s="215"/>
      <c r="P243" s="215"/>
      <c r="Q243" s="215"/>
      <c r="R243" s="215"/>
      <c r="S243" s="215"/>
      <c r="T243" s="216"/>
      <c r="AT243" s="217" t="s">
        <v>231</v>
      </c>
      <c r="AU243" s="217" t="s">
        <v>91</v>
      </c>
      <c r="AV243" s="13" t="s">
        <v>91</v>
      </c>
      <c r="AW243" s="13" t="s">
        <v>36</v>
      </c>
      <c r="AX243" s="13" t="s">
        <v>82</v>
      </c>
      <c r="AY243" s="217" t="s">
        <v>220</v>
      </c>
    </row>
    <row r="244" spans="1:65" s="14" customFormat="1" ht="11.25">
      <c r="B244" s="218"/>
      <c r="C244" s="219"/>
      <c r="D244" s="201" t="s">
        <v>231</v>
      </c>
      <c r="E244" s="220" t="s">
        <v>1</v>
      </c>
      <c r="F244" s="221" t="s">
        <v>233</v>
      </c>
      <c r="G244" s="219"/>
      <c r="H244" s="222">
        <v>1461.6</v>
      </c>
      <c r="I244" s="223"/>
      <c r="J244" s="219"/>
      <c r="K244" s="219"/>
      <c r="L244" s="224"/>
      <c r="M244" s="225"/>
      <c r="N244" s="226"/>
      <c r="O244" s="226"/>
      <c r="P244" s="226"/>
      <c r="Q244" s="226"/>
      <c r="R244" s="226"/>
      <c r="S244" s="226"/>
      <c r="T244" s="227"/>
      <c r="AT244" s="228" t="s">
        <v>231</v>
      </c>
      <c r="AU244" s="228" t="s">
        <v>91</v>
      </c>
      <c r="AV244" s="14" t="s">
        <v>226</v>
      </c>
      <c r="AW244" s="14" t="s">
        <v>36</v>
      </c>
      <c r="AX244" s="14" t="s">
        <v>14</v>
      </c>
      <c r="AY244" s="228" t="s">
        <v>220</v>
      </c>
    </row>
    <row r="245" spans="1:65" s="2" customFormat="1" ht="49.15" customHeight="1">
      <c r="A245" s="34"/>
      <c r="B245" s="35"/>
      <c r="C245" s="188" t="s">
        <v>338</v>
      </c>
      <c r="D245" s="188" t="s">
        <v>222</v>
      </c>
      <c r="E245" s="189" t="s">
        <v>339</v>
      </c>
      <c r="F245" s="190" t="s">
        <v>340</v>
      </c>
      <c r="G245" s="191" t="s">
        <v>103</v>
      </c>
      <c r="H245" s="192">
        <v>208</v>
      </c>
      <c r="I245" s="193"/>
      <c r="J245" s="194">
        <f>ROUND(I245*H245,2)</f>
        <v>0</v>
      </c>
      <c r="K245" s="190" t="s">
        <v>225</v>
      </c>
      <c r="L245" s="39"/>
      <c r="M245" s="195" t="s">
        <v>1</v>
      </c>
      <c r="N245" s="196" t="s">
        <v>47</v>
      </c>
      <c r="O245" s="71"/>
      <c r="P245" s="197">
        <f>O245*H245</f>
        <v>0</v>
      </c>
      <c r="Q245" s="197">
        <v>0</v>
      </c>
      <c r="R245" s="197">
        <f>Q245*H245</f>
        <v>0</v>
      </c>
      <c r="S245" s="197">
        <v>0.20499999999999999</v>
      </c>
      <c r="T245" s="198">
        <f>S245*H245</f>
        <v>42.64</v>
      </c>
      <c r="U245" s="34"/>
      <c r="V245" s="34"/>
      <c r="W245" s="34"/>
      <c r="X245" s="34"/>
      <c r="Y245" s="34"/>
      <c r="Z245" s="34"/>
      <c r="AA245" s="34"/>
      <c r="AB245" s="34"/>
      <c r="AC245" s="34"/>
      <c r="AD245" s="34"/>
      <c r="AE245" s="34"/>
      <c r="AR245" s="199" t="s">
        <v>226</v>
      </c>
      <c r="AT245" s="199" t="s">
        <v>222</v>
      </c>
      <c r="AU245" s="199" t="s">
        <v>91</v>
      </c>
      <c r="AY245" s="17" t="s">
        <v>220</v>
      </c>
      <c r="BE245" s="200">
        <f>IF(N245="základní",J245,0)</f>
        <v>0</v>
      </c>
      <c r="BF245" s="200">
        <f>IF(N245="snížená",J245,0)</f>
        <v>0</v>
      </c>
      <c r="BG245" s="200">
        <f>IF(N245="zákl. přenesená",J245,0)</f>
        <v>0</v>
      </c>
      <c r="BH245" s="200">
        <f>IF(N245="sníž. přenesená",J245,0)</f>
        <v>0</v>
      </c>
      <c r="BI245" s="200">
        <f>IF(N245="nulová",J245,0)</f>
        <v>0</v>
      </c>
      <c r="BJ245" s="17" t="s">
        <v>14</v>
      </c>
      <c r="BK245" s="200">
        <f>ROUND(I245*H245,2)</f>
        <v>0</v>
      </c>
      <c r="BL245" s="17" t="s">
        <v>226</v>
      </c>
      <c r="BM245" s="199" t="s">
        <v>341</v>
      </c>
    </row>
    <row r="246" spans="1:65" s="2" customFormat="1" ht="29.25">
      <c r="A246" s="34"/>
      <c r="B246" s="35"/>
      <c r="C246" s="36"/>
      <c r="D246" s="201" t="s">
        <v>228</v>
      </c>
      <c r="E246" s="36"/>
      <c r="F246" s="202" t="s">
        <v>340</v>
      </c>
      <c r="G246" s="36"/>
      <c r="H246" s="36"/>
      <c r="I246" s="203"/>
      <c r="J246" s="36"/>
      <c r="K246" s="36"/>
      <c r="L246" s="39"/>
      <c r="M246" s="204"/>
      <c r="N246" s="205"/>
      <c r="O246" s="71"/>
      <c r="P246" s="71"/>
      <c r="Q246" s="71"/>
      <c r="R246" s="71"/>
      <c r="S246" s="71"/>
      <c r="T246" s="72"/>
      <c r="U246" s="34"/>
      <c r="V246" s="34"/>
      <c r="W246" s="34"/>
      <c r="X246" s="34"/>
      <c r="Y246" s="34"/>
      <c r="Z246" s="34"/>
      <c r="AA246" s="34"/>
      <c r="AB246" s="34"/>
      <c r="AC246" s="34"/>
      <c r="AD246" s="34"/>
      <c r="AE246" s="34"/>
      <c r="AT246" s="17" t="s">
        <v>228</v>
      </c>
      <c r="AU246" s="17" t="s">
        <v>91</v>
      </c>
    </row>
    <row r="247" spans="1:65" s="2" customFormat="1" ht="156">
      <c r="A247" s="34"/>
      <c r="B247" s="35"/>
      <c r="C247" s="36"/>
      <c r="D247" s="201" t="s">
        <v>229</v>
      </c>
      <c r="E247" s="36"/>
      <c r="F247" s="206" t="s">
        <v>342</v>
      </c>
      <c r="G247" s="36"/>
      <c r="H247" s="36"/>
      <c r="I247" s="203"/>
      <c r="J247" s="36"/>
      <c r="K247" s="36"/>
      <c r="L247" s="39"/>
      <c r="M247" s="204"/>
      <c r="N247" s="205"/>
      <c r="O247" s="71"/>
      <c r="P247" s="71"/>
      <c r="Q247" s="71"/>
      <c r="R247" s="71"/>
      <c r="S247" s="71"/>
      <c r="T247" s="72"/>
      <c r="U247" s="34"/>
      <c r="V247" s="34"/>
      <c r="W247" s="34"/>
      <c r="X247" s="34"/>
      <c r="Y247" s="34"/>
      <c r="Z247" s="34"/>
      <c r="AA247" s="34"/>
      <c r="AB247" s="34"/>
      <c r="AC247" s="34"/>
      <c r="AD247" s="34"/>
      <c r="AE247" s="34"/>
      <c r="AT247" s="17" t="s">
        <v>229</v>
      </c>
      <c r="AU247" s="17" t="s">
        <v>91</v>
      </c>
    </row>
    <row r="248" spans="1:65" s="15" customFormat="1" ht="11.25">
      <c r="B248" s="229"/>
      <c r="C248" s="230"/>
      <c r="D248" s="201" t="s">
        <v>231</v>
      </c>
      <c r="E248" s="231" t="s">
        <v>1</v>
      </c>
      <c r="F248" s="232" t="s">
        <v>343</v>
      </c>
      <c r="G248" s="230"/>
      <c r="H248" s="231" t="s">
        <v>1</v>
      </c>
      <c r="I248" s="233"/>
      <c r="J248" s="230"/>
      <c r="K248" s="230"/>
      <c r="L248" s="234"/>
      <c r="M248" s="235"/>
      <c r="N248" s="236"/>
      <c r="O248" s="236"/>
      <c r="P248" s="236"/>
      <c r="Q248" s="236"/>
      <c r="R248" s="236"/>
      <c r="S248" s="236"/>
      <c r="T248" s="237"/>
      <c r="AT248" s="238" t="s">
        <v>231</v>
      </c>
      <c r="AU248" s="238" t="s">
        <v>91</v>
      </c>
      <c r="AV248" s="15" t="s">
        <v>14</v>
      </c>
      <c r="AW248" s="15" t="s">
        <v>36</v>
      </c>
      <c r="AX248" s="15" t="s">
        <v>82</v>
      </c>
      <c r="AY248" s="238" t="s">
        <v>220</v>
      </c>
    </row>
    <row r="249" spans="1:65" s="13" customFormat="1" ht="11.25">
      <c r="B249" s="207"/>
      <c r="C249" s="208"/>
      <c r="D249" s="201" t="s">
        <v>231</v>
      </c>
      <c r="E249" s="209" t="s">
        <v>1</v>
      </c>
      <c r="F249" s="210" t="s">
        <v>344</v>
      </c>
      <c r="G249" s="208"/>
      <c r="H249" s="211">
        <v>118</v>
      </c>
      <c r="I249" s="212"/>
      <c r="J249" s="208"/>
      <c r="K249" s="208"/>
      <c r="L249" s="213"/>
      <c r="M249" s="214"/>
      <c r="N249" s="215"/>
      <c r="O249" s="215"/>
      <c r="P249" s="215"/>
      <c r="Q249" s="215"/>
      <c r="R249" s="215"/>
      <c r="S249" s="215"/>
      <c r="T249" s="216"/>
      <c r="AT249" s="217" t="s">
        <v>231</v>
      </c>
      <c r="AU249" s="217" t="s">
        <v>91</v>
      </c>
      <c r="AV249" s="13" t="s">
        <v>91</v>
      </c>
      <c r="AW249" s="13" t="s">
        <v>36</v>
      </c>
      <c r="AX249" s="13" t="s">
        <v>82</v>
      </c>
      <c r="AY249" s="217" t="s">
        <v>220</v>
      </c>
    </row>
    <row r="250" spans="1:65" s="14" customFormat="1" ht="11.25">
      <c r="B250" s="218"/>
      <c r="C250" s="219"/>
      <c r="D250" s="201" t="s">
        <v>231</v>
      </c>
      <c r="E250" s="220" t="s">
        <v>142</v>
      </c>
      <c r="F250" s="221" t="s">
        <v>233</v>
      </c>
      <c r="G250" s="219"/>
      <c r="H250" s="222">
        <v>118</v>
      </c>
      <c r="I250" s="223"/>
      <c r="J250" s="219"/>
      <c r="K250" s="219"/>
      <c r="L250" s="224"/>
      <c r="M250" s="225"/>
      <c r="N250" s="226"/>
      <c r="O250" s="226"/>
      <c r="P250" s="226"/>
      <c r="Q250" s="226"/>
      <c r="R250" s="226"/>
      <c r="S250" s="226"/>
      <c r="T250" s="227"/>
      <c r="AT250" s="228" t="s">
        <v>231</v>
      </c>
      <c r="AU250" s="228" t="s">
        <v>91</v>
      </c>
      <c r="AV250" s="14" t="s">
        <v>226</v>
      </c>
      <c r="AW250" s="14" t="s">
        <v>36</v>
      </c>
      <c r="AX250" s="14" t="s">
        <v>82</v>
      </c>
      <c r="AY250" s="228" t="s">
        <v>220</v>
      </c>
    </row>
    <row r="251" spans="1:65" s="13" customFormat="1" ht="22.5">
      <c r="B251" s="207"/>
      <c r="C251" s="208"/>
      <c r="D251" s="201" t="s">
        <v>231</v>
      </c>
      <c r="E251" s="209" t="s">
        <v>1</v>
      </c>
      <c r="F251" s="210" t="s">
        <v>345</v>
      </c>
      <c r="G251" s="208"/>
      <c r="H251" s="211">
        <v>90</v>
      </c>
      <c r="I251" s="212"/>
      <c r="J251" s="208"/>
      <c r="K251" s="208"/>
      <c r="L251" s="213"/>
      <c r="M251" s="214"/>
      <c r="N251" s="215"/>
      <c r="O251" s="215"/>
      <c r="P251" s="215"/>
      <c r="Q251" s="215"/>
      <c r="R251" s="215"/>
      <c r="S251" s="215"/>
      <c r="T251" s="216"/>
      <c r="AT251" s="217" t="s">
        <v>231</v>
      </c>
      <c r="AU251" s="217" t="s">
        <v>91</v>
      </c>
      <c r="AV251" s="13" t="s">
        <v>91</v>
      </c>
      <c r="AW251" s="13" t="s">
        <v>36</v>
      </c>
      <c r="AX251" s="13" t="s">
        <v>82</v>
      </c>
      <c r="AY251" s="217" t="s">
        <v>220</v>
      </c>
    </row>
    <row r="252" spans="1:65" s="13" customFormat="1" ht="11.25">
      <c r="B252" s="207"/>
      <c r="C252" s="208"/>
      <c r="D252" s="201" t="s">
        <v>231</v>
      </c>
      <c r="E252" s="209" t="s">
        <v>1</v>
      </c>
      <c r="F252" s="210" t="s">
        <v>142</v>
      </c>
      <c r="G252" s="208"/>
      <c r="H252" s="211">
        <v>118</v>
      </c>
      <c r="I252" s="212"/>
      <c r="J252" s="208"/>
      <c r="K252" s="208"/>
      <c r="L252" s="213"/>
      <c r="M252" s="214"/>
      <c r="N252" s="215"/>
      <c r="O252" s="215"/>
      <c r="P252" s="215"/>
      <c r="Q252" s="215"/>
      <c r="R252" s="215"/>
      <c r="S252" s="215"/>
      <c r="T252" s="216"/>
      <c r="AT252" s="217" t="s">
        <v>231</v>
      </c>
      <c r="AU252" s="217" t="s">
        <v>91</v>
      </c>
      <c r="AV252" s="13" t="s">
        <v>91</v>
      </c>
      <c r="AW252" s="13" t="s">
        <v>36</v>
      </c>
      <c r="AX252" s="13" t="s">
        <v>82</v>
      </c>
      <c r="AY252" s="217" t="s">
        <v>220</v>
      </c>
    </row>
    <row r="253" spans="1:65" s="14" customFormat="1" ht="11.25">
      <c r="B253" s="218"/>
      <c r="C253" s="219"/>
      <c r="D253" s="201" t="s">
        <v>231</v>
      </c>
      <c r="E253" s="220" t="s">
        <v>1</v>
      </c>
      <c r="F253" s="221" t="s">
        <v>233</v>
      </c>
      <c r="G253" s="219"/>
      <c r="H253" s="222">
        <v>208</v>
      </c>
      <c r="I253" s="223"/>
      <c r="J253" s="219"/>
      <c r="K253" s="219"/>
      <c r="L253" s="224"/>
      <c r="M253" s="225"/>
      <c r="N253" s="226"/>
      <c r="O253" s="226"/>
      <c r="P253" s="226"/>
      <c r="Q253" s="226"/>
      <c r="R253" s="226"/>
      <c r="S253" s="226"/>
      <c r="T253" s="227"/>
      <c r="AT253" s="228" t="s">
        <v>231</v>
      </c>
      <c r="AU253" s="228" t="s">
        <v>91</v>
      </c>
      <c r="AV253" s="14" t="s">
        <v>226</v>
      </c>
      <c r="AW253" s="14" t="s">
        <v>36</v>
      </c>
      <c r="AX253" s="14" t="s">
        <v>14</v>
      </c>
      <c r="AY253" s="228" t="s">
        <v>220</v>
      </c>
    </row>
    <row r="254" spans="1:65" s="2" customFormat="1" ht="37.9" customHeight="1">
      <c r="A254" s="34"/>
      <c r="B254" s="35"/>
      <c r="C254" s="188" t="s">
        <v>346</v>
      </c>
      <c r="D254" s="188" t="s">
        <v>222</v>
      </c>
      <c r="E254" s="189" t="s">
        <v>347</v>
      </c>
      <c r="F254" s="190" t="s">
        <v>348</v>
      </c>
      <c r="G254" s="191" t="s">
        <v>103</v>
      </c>
      <c r="H254" s="192">
        <v>23</v>
      </c>
      <c r="I254" s="193"/>
      <c r="J254" s="194">
        <f>ROUND(I254*H254,2)</f>
        <v>0</v>
      </c>
      <c r="K254" s="190" t="s">
        <v>225</v>
      </c>
      <c r="L254" s="39"/>
      <c r="M254" s="195" t="s">
        <v>1</v>
      </c>
      <c r="N254" s="196" t="s">
        <v>47</v>
      </c>
      <c r="O254" s="71"/>
      <c r="P254" s="197">
        <f>O254*H254</f>
        <v>0</v>
      </c>
      <c r="Q254" s="197">
        <v>0</v>
      </c>
      <c r="R254" s="197">
        <f>Q254*H254</f>
        <v>0</v>
      </c>
      <c r="S254" s="197">
        <v>0.115</v>
      </c>
      <c r="T254" s="198">
        <f>S254*H254</f>
        <v>2.645</v>
      </c>
      <c r="U254" s="34"/>
      <c r="V254" s="34"/>
      <c r="W254" s="34"/>
      <c r="X254" s="34"/>
      <c r="Y254" s="34"/>
      <c r="Z254" s="34"/>
      <c r="AA254" s="34"/>
      <c r="AB254" s="34"/>
      <c r="AC254" s="34"/>
      <c r="AD254" s="34"/>
      <c r="AE254" s="34"/>
      <c r="AR254" s="199" t="s">
        <v>226</v>
      </c>
      <c r="AT254" s="199" t="s">
        <v>222</v>
      </c>
      <c r="AU254" s="199" t="s">
        <v>91</v>
      </c>
      <c r="AY254" s="17" t="s">
        <v>220</v>
      </c>
      <c r="BE254" s="200">
        <f>IF(N254="základní",J254,0)</f>
        <v>0</v>
      </c>
      <c r="BF254" s="200">
        <f>IF(N254="snížená",J254,0)</f>
        <v>0</v>
      </c>
      <c r="BG254" s="200">
        <f>IF(N254="zákl. přenesená",J254,0)</f>
        <v>0</v>
      </c>
      <c r="BH254" s="200">
        <f>IF(N254="sníž. přenesená",J254,0)</f>
        <v>0</v>
      </c>
      <c r="BI254" s="200">
        <f>IF(N254="nulová",J254,0)</f>
        <v>0</v>
      </c>
      <c r="BJ254" s="17" t="s">
        <v>14</v>
      </c>
      <c r="BK254" s="200">
        <f>ROUND(I254*H254,2)</f>
        <v>0</v>
      </c>
      <c r="BL254" s="17" t="s">
        <v>226</v>
      </c>
      <c r="BM254" s="199" t="s">
        <v>349</v>
      </c>
    </row>
    <row r="255" spans="1:65" s="2" customFormat="1" ht="29.25">
      <c r="A255" s="34"/>
      <c r="B255" s="35"/>
      <c r="C255" s="36"/>
      <c r="D255" s="201" t="s">
        <v>228</v>
      </c>
      <c r="E255" s="36"/>
      <c r="F255" s="202" t="s">
        <v>348</v>
      </c>
      <c r="G255" s="36"/>
      <c r="H255" s="36"/>
      <c r="I255" s="203"/>
      <c r="J255" s="36"/>
      <c r="K255" s="36"/>
      <c r="L255" s="39"/>
      <c r="M255" s="204"/>
      <c r="N255" s="205"/>
      <c r="O255" s="71"/>
      <c r="P255" s="71"/>
      <c r="Q255" s="71"/>
      <c r="R255" s="71"/>
      <c r="S255" s="71"/>
      <c r="T255" s="72"/>
      <c r="U255" s="34"/>
      <c r="V255" s="34"/>
      <c r="W255" s="34"/>
      <c r="X255" s="34"/>
      <c r="Y255" s="34"/>
      <c r="Z255" s="34"/>
      <c r="AA255" s="34"/>
      <c r="AB255" s="34"/>
      <c r="AC255" s="34"/>
      <c r="AD255" s="34"/>
      <c r="AE255" s="34"/>
      <c r="AT255" s="17" t="s">
        <v>228</v>
      </c>
      <c r="AU255" s="17" t="s">
        <v>91</v>
      </c>
    </row>
    <row r="256" spans="1:65" s="2" customFormat="1" ht="156">
      <c r="A256" s="34"/>
      <c r="B256" s="35"/>
      <c r="C256" s="36"/>
      <c r="D256" s="201" t="s">
        <v>229</v>
      </c>
      <c r="E256" s="36"/>
      <c r="F256" s="206" t="s">
        <v>342</v>
      </c>
      <c r="G256" s="36"/>
      <c r="H256" s="36"/>
      <c r="I256" s="203"/>
      <c r="J256" s="36"/>
      <c r="K256" s="36"/>
      <c r="L256" s="39"/>
      <c r="M256" s="204"/>
      <c r="N256" s="205"/>
      <c r="O256" s="71"/>
      <c r="P256" s="71"/>
      <c r="Q256" s="71"/>
      <c r="R256" s="71"/>
      <c r="S256" s="71"/>
      <c r="T256" s="72"/>
      <c r="U256" s="34"/>
      <c r="V256" s="34"/>
      <c r="W256" s="34"/>
      <c r="X256" s="34"/>
      <c r="Y256" s="34"/>
      <c r="Z256" s="34"/>
      <c r="AA256" s="34"/>
      <c r="AB256" s="34"/>
      <c r="AC256" s="34"/>
      <c r="AD256" s="34"/>
      <c r="AE256" s="34"/>
      <c r="AT256" s="17" t="s">
        <v>229</v>
      </c>
      <c r="AU256" s="17" t="s">
        <v>91</v>
      </c>
    </row>
    <row r="257" spans="1:65" s="15" customFormat="1" ht="11.25">
      <c r="B257" s="229"/>
      <c r="C257" s="230"/>
      <c r="D257" s="201" t="s">
        <v>231</v>
      </c>
      <c r="E257" s="231" t="s">
        <v>1</v>
      </c>
      <c r="F257" s="232" t="s">
        <v>350</v>
      </c>
      <c r="G257" s="230"/>
      <c r="H257" s="231" t="s">
        <v>1</v>
      </c>
      <c r="I257" s="233"/>
      <c r="J257" s="230"/>
      <c r="K257" s="230"/>
      <c r="L257" s="234"/>
      <c r="M257" s="235"/>
      <c r="N257" s="236"/>
      <c r="O257" s="236"/>
      <c r="P257" s="236"/>
      <c r="Q257" s="236"/>
      <c r="R257" s="236"/>
      <c r="S257" s="236"/>
      <c r="T257" s="237"/>
      <c r="AT257" s="238" t="s">
        <v>231</v>
      </c>
      <c r="AU257" s="238" t="s">
        <v>91</v>
      </c>
      <c r="AV257" s="15" t="s">
        <v>14</v>
      </c>
      <c r="AW257" s="15" t="s">
        <v>36</v>
      </c>
      <c r="AX257" s="15" t="s">
        <v>82</v>
      </c>
      <c r="AY257" s="238" t="s">
        <v>220</v>
      </c>
    </row>
    <row r="258" spans="1:65" s="13" customFormat="1" ht="11.25">
      <c r="B258" s="207"/>
      <c r="C258" s="208"/>
      <c r="D258" s="201" t="s">
        <v>231</v>
      </c>
      <c r="E258" s="209" t="s">
        <v>1</v>
      </c>
      <c r="F258" s="210" t="s">
        <v>351</v>
      </c>
      <c r="G258" s="208"/>
      <c r="H258" s="211">
        <v>23</v>
      </c>
      <c r="I258" s="212"/>
      <c r="J258" s="208"/>
      <c r="K258" s="208"/>
      <c r="L258" s="213"/>
      <c r="M258" s="214"/>
      <c r="N258" s="215"/>
      <c r="O258" s="215"/>
      <c r="P258" s="215"/>
      <c r="Q258" s="215"/>
      <c r="R258" s="215"/>
      <c r="S258" s="215"/>
      <c r="T258" s="216"/>
      <c r="AT258" s="217" t="s">
        <v>231</v>
      </c>
      <c r="AU258" s="217" t="s">
        <v>91</v>
      </c>
      <c r="AV258" s="13" t="s">
        <v>91</v>
      </c>
      <c r="AW258" s="13" t="s">
        <v>36</v>
      </c>
      <c r="AX258" s="13" t="s">
        <v>82</v>
      </c>
      <c r="AY258" s="217" t="s">
        <v>220</v>
      </c>
    </row>
    <row r="259" spans="1:65" s="14" customFormat="1" ht="11.25">
      <c r="B259" s="218"/>
      <c r="C259" s="219"/>
      <c r="D259" s="201" t="s">
        <v>231</v>
      </c>
      <c r="E259" s="220" t="s">
        <v>139</v>
      </c>
      <c r="F259" s="221" t="s">
        <v>233</v>
      </c>
      <c r="G259" s="219"/>
      <c r="H259" s="222">
        <v>23</v>
      </c>
      <c r="I259" s="223"/>
      <c r="J259" s="219"/>
      <c r="K259" s="219"/>
      <c r="L259" s="224"/>
      <c r="M259" s="225"/>
      <c r="N259" s="226"/>
      <c r="O259" s="226"/>
      <c r="P259" s="226"/>
      <c r="Q259" s="226"/>
      <c r="R259" s="226"/>
      <c r="S259" s="226"/>
      <c r="T259" s="227"/>
      <c r="AT259" s="228" t="s">
        <v>231</v>
      </c>
      <c r="AU259" s="228" t="s">
        <v>91</v>
      </c>
      <c r="AV259" s="14" t="s">
        <v>226</v>
      </c>
      <c r="AW259" s="14" t="s">
        <v>36</v>
      </c>
      <c r="AX259" s="14" t="s">
        <v>14</v>
      </c>
      <c r="AY259" s="228" t="s">
        <v>220</v>
      </c>
    </row>
    <row r="260" spans="1:65" s="2" customFormat="1" ht="37.9" customHeight="1">
      <c r="A260" s="34"/>
      <c r="B260" s="35"/>
      <c r="C260" s="188" t="s">
        <v>352</v>
      </c>
      <c r="D260" s="188" t="s">
        <v>222</v>
      </c>
      <c r="E260" s="189" t="s">
        <v>353</v>
      </c>
      <c r="F260" s="190" t="s">
        <v>354</v>
      </c>
      <c r="G260" s="191" t="s">
        <v>103</v>
      </c>
      <c r="H260" s="192">
        <v>14</v>
      </c>
      <c r="I260" s="193"/>
      <c r="J260" s="194">
        <f>ROUND(I260*H260,2)</f>
        <v>0</v>
      </c>
      <c r="K260" s="190" t="s">
        <v>225</v>
      </c>
      <c r="L260" s="39"/>
      <c r="M260" s="195" t="s">
        <v>1</v>
      </c>
      <c r="N260" s="196" t="s">
        <v>47</v>
      </c>
      <c r="O260" s="71"/>
      <c r="P260" s="197">
        <f>O260*H260</f>
        <v>0</v>
      </c>
      <c r="Q260" s="197">
        <v>0</v>
      </c>
      <c r="R260" s="197">
        <f>Q260*H260</f>
        <v>0</v>
      </c>
      <c r="S260" s="197">
        <v>0.04</v>
      </c>
      <c r="T260" s="198">
        <f>S260*H260</f>
        <v>0.56000000000000005</v>
      </c>
      <c r="U260" s="34"/>
      <c r="V260" s="34"/>
      <c r="W260" s="34"/>
      <c r="X260" s="34"/>
      <c r="Y260" s="34"/>
      <c r="Z260" s="34"/>
      <c r="AA260" s="34"/>
      <c r="AB260" s="34"/>
      <c r="AC260" s="34"/>
      <c r="AD260" s="34"/>
      <c r="AE260" s="34"/>
      <c r="AR260" s="199" t="s">
        <v>226</v>
      </c>
      <c r="AT260" s="199" t="s">
        <v>222</v>
      </c>
      <c r="AU260" s="199" t="s">
        <v>91</v>
      </c>
      <c r="AY260" s="17" t="s">
        <v>220</v>
      </c>
      <c r="BE260" s="200">
        <f>IF(N260="základní",J260,0)</f>
        <v>0</v>
      </c>
      <c r="BF260" s="200">
        <f>IF(N260="snížená",J260,0)</f>
        <v>0</v>
      </c>
      <c r="BG260" s="200">
        <f>IF(N260="zákl. přenesená",J260,0)</f>
        <v>0</v>
      </c>
      <c r="BH260" s="200">
        <f>IF(N260="sníž. přenesená",J260,0)</f>
        <v>0</v>
      </c>
      <c r="BI260" s="200">
        <f>IF(N260="nulová",J260,0)</f>
        <v>0</v>
      </c>
      <c r="BJ260" s="17" t="s">
        <v>14</v>
      </c>
      <c r="BK260" s="200">
        <f>ROUND(I260*H260,2)</f>
        <v>0</v>
      </c>
      <c r="BL260" s="17" t="s">
        <v>226</v>
      </c>
      <c r="BM260" s="199" t="s">
        <v>355</v>
      </c>
    </row>
    <row r="261" spans="1:65" s="2" customFormat="1" ht="29.25">
      <c r="A261" s="34"/>
      <c r="B261" s="35"/>
      <c r="C261" s="36"/>
      <c r="D261" s="201" t="s">
        <v>228</v>
      </c>
      <c r="E261" s="36"/>
      <c r="F261" s="202" t="s">
        <v>354</v>
      </c>
      <c r="G261" s="36"/>
      <c r="H261" s="36"/>
      <c r="I261" s="203"/>
      <c r="J261" s="36"/>
      <c r="K261" s="36"/>
      <c r="L261" s="39"/>
      <c r="M261" s="204"/>
      <c r="N261" s="205"/>
      <c r="O261" s="71"/>
      <c r="P261" s="71"/>
      <c r="Q261" s="71"/>
      <c r="R261" s="71"/>
      <c r="S261" s="71"/>
      <c r="T261" s="72"/>
      <c r="U261" s="34"/>
      <c r="V261" s="34"/>
      <c r="W261" s="34"/>
      <c r="X261" s="34"/>
      <c r="Y261" s="34"/>
      <c r="Z261" s="34"/>
      <c r="AA261" s="34"/>
      <c r="AB261" s="34"/>
      <c r="AC261" s="34"/>
      <c r="AD261" s="34"/>
      <c r="AE261" s="34"/>
      <c r="AT261" s="17" t="s">
        <v>228</v>
      </c>
      <c r="AU261" s="17" t="s">
        <v>91</v>
      </c>
    </row>
    <row r="262" spans="1:65" s="2" customFormat="1" ht="156">
      <c r="A262" s="34"/>
      <c r="B262" s="35"/>
      <c r="C262" s="36"/>
      <c r="D262" s="201" t="s">
        <v>229</v>
      </c>
      <c r="E262" s="36"/>
      <c r="F262" s="206" t="s">
        <v>342</v>
      </c>
      <c r="G262" s="36"/>
      <c r="H262" s="36"/>
      <c r="I262" s="203"/>
      <c r="J262" s="36"/>
      <c r="K262" s="36"/>
      <c r="L262" s="39"/>
      <c r="M262" s="204"/>
      <c r="N262" s="205"/>
      <c r="O262" s="71"/>
      <c r="P262" s="71"/>
      <c r="Q262" s="71"/>
      <c r="R262" s="71"/>
      <c r="S262" s="71"/>
      <c r="T262" s="72"/>
      <c r="U262" s="34"/>
      <c r="V262" s="34"/>
      <c r="W262" s="34"/>
      <c r="X262" s="34"/>
      <c r="Y262" s="34"/>
      <c r="Z262" s="34"/>
      <c r="AA262" s="34"/>
      <c r="AB262" s="34"/>
      <c r="AC262" s="34"/>
      <c r="AD262" s="34"/>
      <c r="AE262" s="34"/>
      <c r="AT262" s="17" t="s">
        <v>229</v>
      </c>
      <c r="AU262" s="17" t="s">
        <v>91</v>
      </c>
    </row>
    <row r="263" spans="1:65" s="15" customFormat="1" ht="11.25">
      <c r="B263" s="229"/>
      <c r="C263" s="230"/>
      <c r="D263" s="201" t="s">
        <v>231</v>
      </c>
      <c r="E263" s="231" t="s">
        <v>1</v>
      </c>
      <c r="F263" s="232" t="s">
        <v>356</v>
      </c>
      <c r="G263" s="230"/>
      <c r="H263" s="231" t="s">
        <v>1</v>
      </c>
      <c r="I263" s="233"/>
      <c r="J263" s="230"/>
      <c r="K263" s="230"/>
      <c r="L263" s="234"/>
      <c r="M263" s="235"/>
      <c r="N263" s="236"/>
      <c r="O263" s="236"/>
      <c r="P263" s="236"/>
      <c r="Q263" s="236"/>
      <c r="R263" s="236"/>
      <c r="S263" s="236"/>
      <c r="T263" s="237"/>
      <c r="AT263" s="238" t="s">
        <v>231</v>
      </c>
      <c r="AU263" s="238" t="s">
        <v>91</v>
      </c>
      <c r="AV263" s="15" t="s">
        <v>14</v>
      </c>
      <c r="AW263" s="15" t="s">
        <v>36</v>
      </c>
      <c r="AX263" s="15" t="s">
        <v>82</v>
      </c>
      <c r="AY263" s="238" t="s">
        <v>220</v>
      </c>
    </row>
    <row r="264" spans="1:65" s="13" customFormat="1" ht="11.25">
      <c r="B264" s="207"/>
      <c r="C264" s="208"/>
      <c r="D264" s="201" t="s">
        <v>231</v>
      </c>
      <c r="E264" s="209" t="s">
        <v>1</v>
      </c>
      <c r="F264" s="210" t="s">
        <v>357</v>
      </c>
      <c r="G264" s="208"/>
      <c r="H264" s="211">
        <v>14</v>
      </c>
      <c r="I264" s="212"/>
      <c r="J264" s="208"/>
      <c r="K264" s="208"/>
      <c r="L264" s="213"/>
      <c r="M264" s="214"/>
      <c r="N264" s="215"/>
      <c r="O264" s="215"/>
      <c r="P264" s="215"/>
      <c r="Q264" s="215"/>
      <c r="R264" s="215"/>
      <c r="S264" s="215"/>
      <c r="T264" s="216"/>
      <c r="AT264" s="217" t="s">
        <v>231</v>
      </c>
      <c r="AU264" s="217" t="s">
        <v>91</v>
      </c>
      <c r="AV264" s="13" t="s">
        <v>91</v>
      </c>
      <c r="AW264" s="13" t="s">
        <v>36</v>
      </c>
      <c r="AX264" s="13" t="s">
        <v>82</v>
      </c>
      <c r="AY264" s="217" t="s">
        <v>220</v>
      </c>
    </row>
    <row r="265" spans="1:65" s="14" customFormat="1" ht="11.25">
      <c r="B265" s="218"/>
      <c r="C265" s="219"/>
      <c r="D265" s="201" t="s">
        <v>231</v>
      </c>
      <c r="E265" s="220" t="s">
        <v>145</v>
      </c>
      <c r="F265" s="221" t="s">
        <v>233</v>
      </c>
      <c r="G265" s="219"/>
      <c r="H265" s="222">
        <v>14</v>
      </c>
      <c r="I265" s="223"/>
      <c r="J265" s="219"/>
      <c r="K265" s="219"/>
      <c r="L265" s="224"/>
      <c r="M265" s="225"/>
      <c r="N265" s="226"/>
      <c r="O265" s="226"/>
      <c r="P265" s="226"/>
      <c r="Q265" s="226"/>
      <c r="R265" s="226"/>
      <c r="S265" s="226"/>
      <c r="T265" s="227"/>
      <c r="AT265" s="228" t="s">
        <v>231</v>
      </c>
      <c r="AU265" s="228" t="s">
        <v>91</v>
      </c>
      <c r="AV265" s="14" t="s">
        <v>226</v>
      </c>
      <c r="AW265" s="14" t="s">
        <v>36</v>
      </c>
      <c r="AX265" s="14" t="s">
        <v>14</v>
      </c>
      <c r="AY265" s="228" t="s">
        <v>220</v>
      </c>
    </row>
    <row r="266" spans="1:65" s="2" customFormat="1" ht="24.2" customHeight="1">
      <c r="A266" s="34"/>
      <c r="B266" s="35"/>
      <c r="C266" s="188" t="s">
        <v>358</v>
      </c>
      <c r="D266" s="188" t="s">
        <v>222</v>
      </c>
      <c r="E266" s="189" t="s">
        <v>359</v>
      </c>
      <c r="F266" s="190" t="s">
        <v>360</v>
      </c>
      <c r="G266" s="191" t="s">
        <v>113</v>
      </c>
      <c r="H266" s="192">
        <v>12.5</v>
      </c>
      <c r="I266" s="193"/>
      <c r="J266" s="194">
        <f>ROUND(I266*H266,2)</f>
        <v>0</v>
      </c>
      <c r="K266" s="190" t="s">
        <v>225</v>
      </c>
      <c r="L266" s="39"/>
      <c r="M266" s="195" t="s">
        <v>1</v>
      </c>
      <c r="N266" s="196" t="s">
        <v>47</v>
      </c>
      <c r="O266" s="71"/>
      <c r="P266" s="197">
        <f>O266*H266</f>
        <v>0</v>
      </c>
      <c r="Q266" s="197">
        <v>0</v>
      </c>
      <c r="R266" s="197">
        <f>Q266*H266</f>
        <v>0</v>
      </c>
      <c r="S266" s="197">
        <v>0</v>
      </c>
      <c r="T266" s="198">
        <f>S266*H266</f>
        <v>0</v>
      </c>
      <c r="U266" s="34"/>
      <c r="V266" s="34"/>
      <c r="W266" s="34"/>
      <c r="X266" s="34"/>
      <c r="Y266" s="34"/>
      <c r="Z266" s="34"/>
      <c r="AA266" s="34"/>
      <c r="AB266" s="34"/>
      <c r="AC266" s="34"/>
      <c r="AD266" s="34"/>
      <c r="AE266" s="34"/>
      <c r="AR266" s="199" t="s">
        <v>226</v>
      </c>
      <c r="AT266" s="199" t="s">
        <v>222</v>
      </c>
      <c r="AU266" s="199" t="s">
        <v>91</v>
      </c>
      <c r="AY266" s="17" t="s">
        <v>220</v>
      </c>
      <c r="BE266" s="200">
        <f>IF(N266="základní",J266,0)</f>
        <v>0</v>
      </c>
      <c r="BF266" s="200">
        <f>IF(N266="snížená",J266,0)</f>
        <v>0</v>
      </c>
      <c r="BG266" s="200">
        <f>IF(N266="zákl. přenesená",J266,0)</f>
        <v>0</v>
      </c>
      <c r="BH266" s="200">
        <f>IF(N266="sníž. přenesená",J266,0)</f>
        <v>0</v>
      </c>
      <c r="BI266" s="200">
        <f>IF(N266="nulová",J266,0)</f>
        <v>0</v>
      </c>
      <c r="BJ266" s="17" t="s">
        <v>14</v>
      </c>
      <c r="BK266" s="200">
        <f>ROUND(I266*H266,2)</f>
        <v>0</v>
      </c>
      <c r="BL266" s="17" t="s">
        <v>226</v>
      </c>
      <c r="BM266" s="199" t="s">
        <v>361</v>
      </c>
    </row>
    <row r="267" spans="1:65" s="2" customFormat="1" ht="11.25">
      <c r="A267" s="34"/>
      <c r="B267" s="35"/>
      <c r="C267" s="36"/>
      <c r="D267" s="201" t="s">
        <v>228</v>
      </c>
      <c r="E267" s="36"/>
      <c r="F267" s="202" t="s">
        <v>360</v>
      </c>
      <c r="G267" s="36"/>
      <c r="H267" s="36"/>
      <c r="I267" s="203"/>
      <c r="J267" s="36"/>
      <c r="K267" s="36"/>
      <c r="L267" s="39"/>
      <c r="M267" s="204"/>
      <c r="N267" s="205"/>
      <c r="O267" s="71"/>
      <c r="P267" s="71"/>
      <c r="Q267" s="71"/>
      <c r="R267" s="71"/>
      <c r="S267" s="71"/>
      <c r="T267" s="72"/>
      <c r="U267" s="34"/>
      <c r="V267" s="34"/>
      <c r="W267" s="34"/>
      <c r="X267" s="34"/>
      <c r="Y267" s="34"/>
      <c r="Z267" s="34"/>
      <c r="AA267" s="34"/>
      <c r="AB267" s="34"/>
      <c r="AC267" s="34"/>
      <c r="AD267" s="34"/>
      <c r="AE267" s="34"/>
      <c r="AT267" s="17" t="s">
        <v>228</v>
      </c>
      <c r="AU267" s="17" t="s">
        <v>91</v>
      </c>
    </row>
    <row r="268" spans="1:65" s="2" customFormat="1" ht="48.75">
      <c r="A268" s="34"/>
      <c r="B268" s="35"/>
      <c r="C268" s="36"/>
      <c r="D268" s="201" t="s">
        <v>229</v>
      </c>
      <c r="E268" s="36"/>
      <c r="F268" s="206" t="s">
        <v>362</v>
      </c>
      <c r="G268" s="36"/>
      <c r="H268" s="36"/>
      <c r="I268" s="203"/>
      <c r="J268" s="36"/>
      <c r="K268" s="36"/>
      <c r="L268" s="39"/>
      <c r="M268" s="204"/>
      <c r="N268" s="205"/>
      <c r="O268" s="71"/>
      <c r="P268" s="71"/>
      <c r="Q268" s="71"/>
      <c r="R268" s="71"/>
      <c r="S268" s="71"/>
      <c r="T268" s="72"/>
      <c r="U268" s="34"/>
      <c r="V268" s="34"/>
      <c r="W268" s="34"/>
      <c r="X268" s="34"/>
      <c r="Y268" s="34"/>
      <c r="Z268" s="34"/>
      <c r="AA268" s="34"/>
      <c r="AB268" s="34"/>
      <c r="AC268" s="34"/>
      <c r="AD268" s="34"/>
      <c r="AE268" s="34"/>
      <c r="AT268" s="17" t="s">
        <v>229</v>
      </c>
      <c r="AU268" s="17" t="s">
        <v>91</v>
      </c>
    </row>
    <row r="269" spans="1:65" s="13" customFormat="1" ht="22.5">
      <c r="B269" s="207"/>
      <c r="C269" s="208"/>
      <c r="D269" s="201" t="s">
        <v>231</v>
      </c>
      <c r="E269" s="209" t="s">
        <v>1</v>
      </c>
      <c r="F269" s="210" t="s">
        <v>363</v>
      </c>
      <c r="G269" s="208"/>
      <c r="H269" s="211">
        <v>12.5</v>
      </c>
      <c r="I269" s="212"/>
      <c r="J269" s="208"/>
      <c r="K269" s="208"/>
      <c r="L269" s="213"/>
      <c r="M269" s="214"/>
      <c r="N269" s="215"/>
      <c r="O269" s="215"/>
      <c r="P269" s="215"/>
      <c r="Q269" s="215"/>
      <c r="R269" s="215"/>
      <c r="S269" s="215"/>
      <c r="T269" s="216"/>
      <c r="AT269" s="217" t="s">
        <v>231</v>
      </c>
      <c r="AU269" s="217" t="s">
        <v>91</v>
      </c>
      <c r="AV269" s="13" t="s">
        <v>91</v>
      </c>
      <c r="AW269" s="13" t="s">
        <v>36</v>
      </c>
      <c r="AX269" s="13" t="s">
        <v>82</v>
      </c>
      <c r="AY269" s="217" t="s">
        <v>220</v>
      </c>
    </row>
    <row r="270" spans="1:65" s="14" customFormat="1" ht="11.25">
      <c r="B270" s="218"/>
      <c r="C270" s="219"/>
      <c r="D270" s="201" t="s">
        <v>231</v>
      </c>
      <c r="E270" s="220" t="s">
        <v>182</v>
      </c>
      <c r="F270" s="221" t="s">
        <v>233</v>
      </c>
      <c r="G270" s="219"/>
      <c r="H270" s="222">
        <v>12.5</v>
      </c>
      <c r="I270" s="223"/>
      <c r="J270" s="219"/>
      <c r="K270" s="219"/>
      <c r="L270" s="224"/>
      <c r="M270" s="225"/>
      <c r="N270" s="226"/>
      <c r="O270" s="226"/>
      <c r="P270" s="226"/>
      <c r="Q270" s="226"/>
      <c r="R270" s="226"/>
      <c r="S270" s="226"/>
      <c r="T270" s="227"/>
      <c r="AT270" s="228" t="s">
        <v>231</v>
      </c>
      <c r="AU270" s="228" t="s">
        <v>91</v>
      </c>
      <c r="AV270" s="14" t="s">
        <v>226</v>
      </c>
      <c r="AW270" s="14" t="s">
        <v>36</v>
      </c>
      <c r="AX270" s="14" t="s">
        <v>14</v>
      </c>
      <c r="AY270" s="228" t="s">
        <v>220</v>
      </c>
    </row>
    <row r="271" spans="1:65" s="2" customFormat="1" ht="49.15" customHeight="1">
      <c r="A271" s="34"/>
      <c r="B271" s="35"/>
      <c r="C271" s="188" t="s">
        <v>364</v>
      </c>
      <c r="D271" s="188" t="s">
        <v>222</v>
      </c>
      <c r="E271" s="189" t="s">
        <v>365</v>
      </c>
      <c r="F271" s="190" t="s">
        <v>366</v>
      </c>
      <c r="G271" s="191" t="s">
        <v>131</v>
      </c>
      <c r="H271" s="192">
        <v>81.78</v>
      </c>
      <c r="I271" s="193"/>
      <c r="J271" s="194">
        <f>ROUND(I271*H271,2)</f>
        <v>0</v>
      </c>
      <c r="K271" s="190" t="s">
        <v>225</v>
      </c>
      <c r="L271" s="39"/>
      <c r="M271" s="195" t="s">
        <v>1</v>
      </c>
      <c r="N271" s="196" t="s">
        <v>47</v>
      </c>
      <c r="O271" s="71"/>
      <c r="P271" s="197">
        <f>O271*H271</f>
        <v>0</v>
      </c>
      <c r="Q271" s="197">
        <v>0</v>
      </c>
      <c r="R271" s="197">
        <f>Q271*H271</f>
        <v>0</v>
      </c>
      <c r="S271" s="197">
        <v>0</v>
      </c>
      <c r="T271" s="198">
        <f>S271*H271</f>
        <v>0</v>
      </c>
      <c r="U271" s="34"/>
      <c r="V271" s="34"/>
      <c r="W271" s="34"/>
      <c r="X271" s="34"/>
      <c r="Y271" s="34"/>
      <c r="Z271" s="34"/>
      <c r="AA271" s="34"/>
      <c r="AB271" s="34"/>
      <c r="AC271" s="34"/>
      <c r="AD271" s="34"/>
      <c r="AE271" s="34"/>
      <c r="AR271" s="199" t="s">
        <v>226</v>
      </c>
      <c r="AT271" s="199" t="s">
        <v>222</v>
      </c>
      <c r="AU271" s="199" t="s">
        <v>91</v>
      </c>
      <c r="AY271" s="17" t="s">
        <v>220</v>
      </c>
      <c r="BE271" s="200">
        <f>IF(N271="základní",J271,0)</f>
        <v>0</v>
      </c>
      <c r="BF271" s="200">
        <f>IF(N271="snížená",J271,0)</f>
        <v>0</v>
      </c>
      <c r="BG271" s="200">
        <f>IF(N271="zákl. přenesená",J271,0)</f>
        <v>0</v>
      </c>
      <c r="BH271" s="200">
        <f>IF(N271="sníž. přenesená",J271,0)</f>
        <v>0</v>
      </c>
      <c r="BI271" s="200">
        <f>IF(N271="nulová",J271,0)</f>
        <v>0</v>
      </c>
      <c r="BJ271" s="17" t="s">
        <v>14</v>
      </c>
      <c r="BK271" s="200">
        <f>ROUND(I271*H271,2)</f>
        <v>0</v>
      </c>
      <c r="BL271" s="17" t="s">
        <v>226</v>
      </c>
      <c r="BM271" s="199" t="s">
        <v>367</v>
      </c>
    </row>
    <row r="272" spans="1:65" s="2" customFormat="1" ht="29.25">
      <c r="A272" s="34"/>
      <c r="B272" s="35"/>
      <c r="C272" s="36"/>
      <c r="D272" s="201" t="s">
        <v>228</v>
      </c>
      <c r="E272" s="36"/>
      <c r="F272" s="202" t="s">
        <v>366</v>
      </c>
      <c r="G272" s="36"/>
      <c r="H272" s="36"/>
      <c r="I272" s="203"/>
      <c r="J272" s="36"/>
      <c r="K272" s="36"/>
      <c r="L272" s="39"/>
      <c r="M272" s="204"/>
      <c r="N272" s="205"/>
      <c r="O272" s="71"/>
      <c r="P272" s="71"/>
      <c r="Q272" s="71"/>
      <c r="R272" s="71"/>
      <c r="S272" s="71"/>
      <c r="T272" s="72"/>
      <c r="U272" s="34"/>
      <c r="V272" s="34"/>
      <c r="W272" s="34"/>
      <c r="X272" s="34"/>
      <c r="Y272" s="34"/>
      <c r="Z272" s="34"/>
      <c r="AA272" s="34"/>
      <c r="AB272" s="34"/>
      <c r="AC272" s="34"/>
      <c r="AD272" s="34"/>
      <c r="AE272" s="34"/>
      <c r="AT272" s="17" t="s">
        <v>228</v>
      </c>
      <c r="AU272" s="17" t="s">
        <v>91</v>
      </c>
    </row>
    <row r="273" spans="1:65" s="15" customFormat="1" ht="22.5">
      <c r="B273" s="229"/>
      <c r="C273" s="230"/>
      <c r="D273" s="201" t="s">
        <v>231</v>
      </c>
      <c r="E273" s="231" t="s">
        <v>1</v>
      </c>
      <c r="F273" s="232" t="s">
        <v>368</v>
      </c>
      <c r="G273" s="230"/>
      <c r="H273" s="231" t="s">
        <v>1</v>
      </c>
      <c r="I273" s="233"/>
      <c r="J273" s="230"/>
      <c r="K273" s="230"/>
      <c r="L273" s="234"/>
      <c r="M273" s="235"/>
      <c r="N273" s="236"/>
      <c r="O273" s="236"/>
      <c r="P273" s="236"/>
      <c r="Q273" s="236"/>
      <c r="R273" s="236"/>
      <c r="S273" s="236"/>
      <c r="T273" s="237"/>
      <c r="AT273" s="238" t="s">
        <v>231</v>
      </c>
      <c r="AU273" s="238" t="s">
        <v>91</v>
      </c>
      <c r="AV273" s="15" t="s">
        <v>14</v>
      </c>
      <c r="AW273" s="15" t="s">
        <v>36</v>
      </c>
      <c r="AX273" s="15" t="s">
        <v>82</v>
      </c>
      <c r="AY273" s="238" t="s">
        <v>220</v>
      </c>
    </row>
    <row r="274" spans="1:65" s="13" customFormat="1" ht="11.25">
      <c r="B274" s="207"/>
      <c r="C274" s="208"/>
      <c r="D274" s="201" t="s">
        <v>231</v>
      </c>
      <c r="E274" s="209" t="s">
        <v>1</v>
      </c>
      <c r="F274" s="210" t="s">
        <v>369</v>
      </c>
      <c r="G274" s="208"/>
      <c r="H274" s="211">
        <v>1.2</v>
      </c>
      <c r="I274" s="212"/>
      <c r="J274" s="208"/>
      <c r="K274" s="208"/>
      <c r="L274" s="213"/>
      <c r="M274" s="214"/>
      <c r="N274" s="215"/>
      <c r="O274" s="215"/>
      <c r="P274" s="215"/>
      <c r="Q274" s="215"/>
      <c r="R274" s="215"/>
      <c r="S274" s="215"/>
      <c r="T274" s="216"/>
      <c r="AT274" s="217" t="s">
        <v>231</v>
      </c>
      <c r="AU274" s="217" t="s">
        <v>91</v>
      </c>
      <c r="AV274" s="13" t="s">
        <v>91</v>
      </c>
      <c r="AW274" s="13" t="s">
        <v>36</v>
      </c>
      <c r="AX274" s="13" t="s">
        <v>82</v>
      </c>
      <c r="AY274" s="217" t="s">
        <v>220</v>
      </c>
    </row>
    <row r="275" spans="1:65" s="13" customFormat="1" ht="11.25">
      <c r="B275" s="207"/>
      <c r="C275" s="208"/>
      <c r="D275" s="201" t="s">
        <v>231</v>
      </c>
      <c r="E275" s="209" t="s">
        <v>1</v>
      </c>
      <c r="F275" s="210" t="s">
        <v>370</v>
      </c>
      <c r="G275" s="208"/>
      <c r="H275" s="211">
        <v>14.4</v>
      </c>
      <c r="I275" s="212"/>
      <c r="J275" s="208"/>
      <c r="K275" s="208"/>
      <c r="L275" s="213"/>
      <c r="M275" s="214"/>
      <c r="N275" s="215"/>
      <c r="O275" s="215"/>
      <c r="P275" s="215"/>
      <c r="Q275" s="215"/>
      <c r="R275" s="215"/>
      <c r="S275" s="215"/>
      <c r="T275" s="216"/>
      <c r="AT275" s="217" t="s">
        <v>231</v>
      </c>
      <c r="AU275" s="217" t="s">
        <v>91</v>
      </c>
      <c r="AV275" s="13" t="s">
        <v>91</v>
      </c>
      <c r="AW275" s="13" t="s">
        <v>36</v>
      </c>
      <c r="AX275" s="13" t="s">
        <v>82</v>
      </c>
      <c r="AY275" s="217" t="s">
        <v>220</v>
      </c>
    </row>
    <row r="276" spans="1:65" s="15" customFormat="1" ht="22.5">
      <c r="B276" s="229"/>
      <c r="C276" s="230"/>
      <c r="D276" s="201" t="s">
        <v>231</v>
      </c>
      <c r="E276" s="231" t="s">
        <v>1</v>
      </c>
      <c r="F276" s="232" t="s">
        <v>371</v>
      </c>
      <c r="G276" s="230"/>
      <c r="H276" s="231" t="s">
        <v>1</v>
      </c>
      <c r="I276" s="233"/>
      <c r="J276" s="230"/>
      <c r="K276" s="230"/>
      <c r="L276" s="234"/>
      <c r="M276" s="235"/>
      <c r="N276" s="236"/>
      <c r="O276" s="236"/>
      <c r="P276" s="236"/>
      <c r="Q276" s="236"/>
      <c r="R276" s="236"/>
      <c r="S276" s="236"/>
      <c r="T276" s="237"/>
      <c r="AT276" s="238" t="s">
        <v>231</v>
      </c>
      <c r="AU276" s="238" t="s">
        <v>91</v>
      </c>
      <c r="AV276" s="15" t="s">
        <v>14</v>
      </c>
      <c r="AW276" s="15" t="s">
        <v>36</v>
      </c>
      <c r="AX276" s="15" t="s">
        <v>82</v>
      </c>
      <c r="AY276" s="238" t="s">
        <v>220</v>
      </c>
    </row>
    <row r="277" spans="1:65" s="13" customFormat="1" ht="11.25">
      <c r="B277" s="207"/>
      <c r="C277" s="208"/>
      <c r="D277" s="201" t="s">
        <v>231</v>
      </c>
      <c r="E277" s="209" t="s">
        <v>1</v>
      </c>
      <c r="F277" s="210" t="s">
        <v>372</v>
      </c>
      <c r="G277" s="208"/>
      <c r="H277" s="211">
        <v>0</v>
      </c>
      <c r="I277" s="212"/>
      <c r="J277" s="208"/>
      <c r="K277" s="208"/>
      <c r="L277" s="213"/>
      <c r="M277" s="214"/>
      <c r="N277" s="215"/>
      <c r="O277" s="215"/>
      <c r="P277" s="215"/>
      <c r="Q277" s="215"/>
      <c r="R277" s="215"/>
      <c r="S277" s="215"/>
      <c r="T277" s="216"/>
      <c r="AT277" s="217" t="s">
        <v>231</v>
      </c>
      <c r="AU277" s="217" t="s">
        <v>91</v>
      </c>
      <c r="AV277" s="13" t="s">
        <v>91</v>
      </c>
      <c r="AW277" s="13" t="s">
        <v>36</v>
      </c>
      <c r="AX277" s="13" t="s">
        <v>82</v>
      </c>
      <c r="AY277" s="217" t="s">
        <v>220</v>
      </c>
    </row>
    <row r="278" spans="1:65" s="15" customFormat="1" ht="11.25">
      <c r="B278" s="229"/>
      <c r="C278" s="230"/>
      <c r="D278" s="201" t="s">
        <v>231</v>
      </c>
      <c r="E278" s="231" t="s">
        <v>1</v>
      </c>
      <c r="F278" s="232" t="s">
        <v>373</v>
      </c>
      <c r="G278" s="230"/>
      <c r="H278" s="231" t="s">
        <v>1</v>
      </c>
      <c r="I278" s="233"/>
      <c r="J278" s="230"/>
      <c r="K278" s="230"/>
      <c r="L278" s="234"/>
      <c r="M278" s="235"/>
      <c r="N278" s="236"/>
      <c r="O278" s="236"/>
      <c r="P278" s="236"/>
      <c r="Q278" s="236"/>
      <c r="R278" s="236"/>
      <c r="S278" s="236"/>
      <c r="T278" s="237"/>
      <c r="AT278" s="238" t="s">
        <v>231</v>
      </c>
      <c r="AU278" s="238" t="s">
        <v>91</v>
      </c>
      <c r="AV278" s="15" t="s">
        <v>14</v>
      </c>
      <c r="AW278" s="15" t="s">
        <v>36</v>
      </c>
      <c r="AX278" s="15" t="s">
        <v>82</v>
      </c>
      <c r="AY278" s="238" t="s">
        <v>220</v>
      </c>
    </row>
    <row r="279" spans="1:65" s="13" customFormat="1" ht="11.25">
      <c r="B279" s="207"/>
      <c r="C279" s="208"/>
      <c r="D279" s="201" t="s">
        <v>231</v>
      </c>
      <c r="E279" s="209" t="s">
        <v>1</v>
      </c>
      <c r="F279" s="210" t="s">
        <v>374</v>
      </c>
      <c r="G279" s="208"/>
      <c r="H279" s="211">
        <v>7.2</v>
      </c>
      <c r="I279" s="212"/>
      <c r="J279" s="208"/>
      <c r="K279" s="208"/>
      <c r="L279" s="213"/>
      <c r="M279" s="214"/>
      <c r="N279" s="215"/>
      <c r="O279" s="215"/>
      <c r="P279" s="215"/>
      <c r="Q279" s="215"/>
      <c r="R279" s="215"/>
      <c r="S279" s="215"/>
      <c r="T279" s="216"/>
      <c r="AT279" s="217" t="s">
        <v>231</v>
      </c>
      <c r="AU279" s="217" t="s">
        <v>91</v>
      </c>
      <c r="AV279" s="13" t="s">
        <v>91</v>
      </c>
      <c r="AW279" s="13" t="s">
        <v>36</v>
      </c>
      <c r="AX279" s="13" t="s">
        <v>82</v>
      </c>
      <c r="AY279" s="217" t="s">
        <v>220</v>
      </c>
    </row>
    <row r="280" spans="1:65" s="13" customFormat="1" ht="11.25">
      <c r="B280" s="207"/>
      <c r="C280" s="208"/>
      <c r="D280" s="201" t="s">
        <v>231</v>
      </c>
      <c r="E280" s="209" t="s">
        <v>1</v>
      </c>
      <c r="F280" s="210" t="s">
        <v>375</v>
      </c>
      <c r="G280" s="208"/>
      <c r="H280" s="211">
        <v>3.3</v>
      </c>
      <c r="I280" s="212"/>
      <c r="J280" s="208"/>
      <c r="K280" s="208"/>
      <c r="L280" s="213"/>
      <c r="M280" s="214"/>
      <c r="N280" s="215"/>
      <c r="O280" s="215"/>
      <c r="P280" s="215"/>
      <c r="Q280" s="215"/>
      <c r="R280" s="215"/>
      <c r="S280" s="215"/>
      <c r="T280" s="216"/>
      <c r="AT280" s="217" t="s">
        <v>231</v>
      </c>
      <c r="AU280" s="217" t="s">
        <v>91</v>
      </c>
      <c r="AV280" s="13" t="s">
        <v>91</v>
      </c>
      <c r="AW280" s="13" t="s">
        <v>36</v>
      </c>
      <c r="AX280" s="13" t="s">
        <v>82</v>
      </c>
      <c r="AY280" s="217" t="s">
        <v>220</v>
      </c>
    </row>
    <row r="281" spans="1:65" s="15" customFormat="1" ht="22.5">
      <c r="B281" s="229"/>
      <c r="C281" s="230"/>
      <c r="D281" s="201" t="s">
        <v>231</v>
      </c>
      <c r="E281" s="231" t="s">
        <v>1</v>
      </c>
      <c r="F281" s="232" t="s">
        <v>376</v>
      </c>
      <c r="G281" s="230"/>
      <c r="H281" s="231" t="s">
        <v>1</v>
      </c>
      <c r="I281" s="233"/>
      <c r="J281" s="230"/>
      <c r="K281" s="230"/>
      <c r="L281" s="234"/>
      <c r="M281" s="235"/>
      <c r="N281" s="236"/>
      <c r="O281" s="236"/>
      <c r="P281" s="236"/>
      <c r="Q281" s="236"/>
      <c r="R281" s="236"/>
      <c r="S281" s="236"/>
      <c r="T281" s="237"/>
      <c r="AT281" s="238" t="s">
        <v>231</v>
      </c>
      <c r="AU281" s="238" t="s">
        <v>91</v>
      </c>
      <c r="AV281" s="15" t="s">
        <v>14</v>
      </c>
      <c r="AW281" s="15" t="s">
        <v>36</v>
      </c>
      <c r="AX281" s="15" t="s">
        <v>82</v>
      </c>
      <c r="AY281" s="238" t="s">
        <v>220</v>
      </c>
    </row>
    <row r="282" spans="1:65" s="13" customFormat="1" ht="11.25">
      <c r="B282" s="207"/>
      <c r="C282" s="208"/>
      <c r="D282" s="201" t="s">
        <v>231</v>
      </c>
      <c r="E282" s="209" t="s">
        <v>1</v>
      </c>
      <c r="F282" s="210" t="s">
        <v>377</v>
      </c>
      <c r="G282" s="208"/>
      <c r="H282" s="211">
        <v>1.68</v>
      </c>
      <c r="I282" s="212"/>
      <c r="J282" s="208"/>
      <c r="K282" s="208"/>
      <c r="L282" s="213"/>
      <c r="M282" s="214"/>
      <c r="N282" s="215"/>
      <c r="O282" s="215"/>
      <c r="P282" s="215"/>
      <c r="Q282" s="215"/>
      <c r="R282" s="215"/>
      <c r="S282" s="215"/>
      <c r="T282" s="216"/>
      <c r="AT282" s="217" t="s">
        <v>231</v>
      </c>
      <c r="AU282" s="217" t="s">
        <v>91</v>
      </c>
      <c r="AV282" s="13" t="s">
        <v>91</v>
      </c>
      <c r="AW282" s="13" t="s">
        <v>36</v>
      </c>
      <c r="AX282" s="13" t="s">
        <v>82</v>
      </c>
      <c r="AY282" s="217" t="s">
        <v>220</v>
      </c>
    </row>
    <row r="283" spans="1:65" s="15" customFormat="1" ht="22.5">
      <c r="B283" s="229"/>
      <c r="C283" s="230"/>
      <c r="D283" s="201" t="s">
        <v>231</v>
      </c>
      <c r="E283" s="231" t="s">
        <v>1</v>
      </c>
      <c r="F283" s="232" t="s">
        <v>378</v>
      </c>
      <c r="G283" s="230"/>
      <c r="H283" s="231" t="s">
        <v>1</v>
      </c>
      <c r="I283" s="233"/>
      <c r="J283" s="230"/>
      <c r="K283" s="230"/>
      <c r="L283" s="234"/>
      <c r="M283" s="235"/>
      <c r="N283" s="236"/>
      <c r="O283" s="236"/>
      <c r="P283" s="236"/>
      <c r="Q283" s="236"/>
      <c r="R283" s="236"/>
      <c r="S283" s="236"/>
      <c r="T283" s="237"/>
      <c r="AT283" s="238" t="s">
        <v>231</v>
      </c>
      <c r="AU283" s="238" t="s">
        <v>91</v>
      </c>
      <c r="AV283" s="15" t="s">
        <v>14</v>
      </c>
      <c r="AW283" s="15" t="s">
        <v>36</v>
      </c>
      <c r="AX283" s="15" t="s">
        <v>82</v>
      </c>
      <c r="AY283" s="238" t="s">
        <v>220</v>
      </c>
    </row>
    <row r="284" spans="1:65" s="13" customFormat="1" ht="11.25">
      <c r="B284" s="207"/>
      <c r="C284" s="208"/>
      <c r="D284" s="201" t="s">
        <v>231</v>
      </c>
      <c r="E284" s="209" t="s">
        <v>1</v>
      </c>
      <c r="F284" s="210" t="s">
        <v>379</v>
      </c>
      <c r="G284" s="208"/>
      <c r="H284" s="211">
        <v>54</v>
      </c>
      <c r="I284" s="212"/>
      <c r="J284" s="208"/>
      <c r="K284" s="208"/>
      <c r="L284" s="213"/>
      <c r="M284" s="214"/>
      <c r="N284" s="215"/>
      <c r="O284" s="215"/>
      <c r="P284" s="215"/>
      <c r="Q284" s="215"/>
      <c r="R284" s="215"/>
      <c r="S284" s="215"/>
      <c r="T284" s="216"/>
      <c r="AT284" s="217" t="s">
        <v>231</v>
      </c>
      <c r="AU284" s="217" t="s">
        <v>91</v>
      </c>
      <c r="AV284" s="13" t="s">
        <v>91</v>
      </c>
      <c r="AW284" s="13" t="s">
        <v>36</v>
      </c>
      <c r="AX284" s="13" t="s">
        <v>82</v>
      </c>
      <c r="AY284" s="217" t="s">
        <v>220</v>
      </c>
    </row>
    <row r="285" spans="1:65" s="14" customFormat="1" ht="11.25">
      <c r="B285" s="218"/>
      <c r="C285" s="219"/>
      <c r="D285" s="201" t="s">
        <v>231</v>
      </c>
      <c r="E285" s="220" t="s">
        <v>133</v>
      </c>
      <c r="F285" s="221" t="s">
        <v>233</v>
      </c>
      <c r="G285" s="219"/>
      <c r="H285" s="222">
        <v>81.78</v>
      </c>
      <c r="I285" s="223"/>
      <c r="J285" s="219"/>
      <c r="K285" s="219"/>
      <c r="L285" s="224"/>
      <c r="M285" s="225"/>
      <c r="N285" s="226"/>
      <c r="O285" s="226"/>
      <c r="P285" s="226"/>
      <c r="Q285" s="226"/>
      <c r="R285" s="226"/>
      <c r="S285" s="226"/>
      <c r="T285" s="227"/>
      <c r="AT285" s="228" t="s">
        <v>231</v>
      </c>
      <c r="AU285" s="228" t="s">
        <v>91</v>
      </c>
      <c r="AV285" s="14" t="s">
        <v>226</v>
      </c>
      <c r="AW285" s="14" t="s">
        <v>36</v>
      </c>
      <c r="AX285" s="14" t="s">
        <v>14</v>
      </c>
      <c r="AY285" s="228" t="s">
        <v>220</v>
      </c>
    </row>
    <row r="286" spans="1:65" s="2" customFormat="1" ht="49.15" customHeight="1">
      <c r="A286" s="34"/>
      <c r="B286" s="35"/>
      <c r="C286" s="188" t="s">
        <v>7</v>
      </c>
      <c r="D286" s="188" t="s">
        <v>222</v>
      </c>
      <c r="E286" s="189" t="s">
        <v>380</v>
      </c>
      <c r="F286" s="190" t="s">
        <v>381</v>
      </c>
      <c r="G286" s="191" t="s">
        <v>131</v>
      </c>
      <c r="H286" s="192">
        <v>83.2</v>
      </c>
      <c r="I286" s="193"/>
      <c r="J286" s="194">
        <f>ROUND(I286*H286,2)</f>
        <v>0</v>
      </c>
      <c r="K286" s="190" t="s">
        <v>225</v>
      </c>
      <c r="L286" s="39"/>
      <c r="M286" s="195" t="s">
        <v>1</v>
      </c>
      <c r="N286" s="196" t="s">
        <v>47</v>
      </c>
      <c r="O286" s="71"/>
      <c r="P286" s="197">
        <f>O286*H286</f>
        <v>0</v>
      </c>
      <c r="Q286" s="197">
        <v>0</v>
      </c>
      <c r="R286" s="197">
        <f>Q286*H286</f>
        <v>0</v>
      </c>
      <c r="S286" s="197">
        <v>0</v>
      </c>
      <c r="T286" s="198">
        <f>S286*H286</f>
        <v>0</v>
      </c>
      <c r="U286" s="34"/>
      <c r="V286" s="34"/>
      <c r="W286" s="34"/>
      <c r="X286" s="34"/>
      <c r="Y286" s="34"/>
      <c r="Z286" s="34"/>
      <c r="AA286" s="34"/>
      <c r="AB286" s="34"/>
      <c r="AC286" s="34"/>
      <c r="AD286" s="34"/>
      <c r="AE286" s="34"/>
      <c r="AR286" s="199" t="s">
        <v>226</v>
      </c>
      <c r="AT286" s="199" t="s">
        <v>222</v>
      </c>
      <c r="AU286" s="199" t="s">
        <v>91</v>
      </c>
      <c r="AY286" s="17" t="s">
        <v>220</v>
      </c>
      <c r="BE286" s="200">
        <f>IF(N286="základní",J286,0)</f>
        <v>0</v>
      </c>
      <c r="BF286" s="200">
        <f>IF(N286="snížená",J286,0)</f>
        <v>0</v>
      </c>
      <c r="BG286" s="200">
        <f>IF(N286="zákl. přenesená",J286,0)</f>
        <v>0</v>
      </c>
      <c r="BH286" s="200">
        <f>IF(N286="sníž. přenesená",J286,0)</f>
        <v>0</v>
      </c>
      <c r="BI286" s="200">
        <f>IF(N286="nulová",J286,0)</f>
        <v>0</v>
      </c>
      <c r="BJ286" s="17" t="s">
        <v>14</v>
      </c>
      <c r="BK286" s="200">
        <f>ROUND(I286*H286,2)</f>
        <v>0</v>
      </c>
      <c r="BL286" s="17" t="s">
        <v>226</v>
      </c>
      <c r="BM286" s="199" t="s">
        <v>382</v>
      </c>
    </row>
    <row r="287" spans="1:65" s="2" customFormat="1" ht="29.25">
      <c r="A287" s="34"/>
      <c r="B287" s="35"/>
      <c r="C287" s="36"/>
      <c r="D287" s="201" t="s">
        <v>228</v>
      </c>
      <c r="E287" s="36"/>
      <c r="F287" s="202" t="s">
        <v>381</v>
      </c>
      <c r="G287" s="36"/>
      <c r="H287" s="36"/>
      <c r="I287" s="203"/>
      <c r="J287" s="36"/>
      <c r="K287" s="36"/>
      <c r="L287" s="39"/>
      <c r="M287" s="204"/>
      <c r="N287" s="205"/>
      <c r="O287" s="71"/>
      <c r="P287" s="71"/>
      <c r="Q287" s="71"/>
      <c r="R287" s="71"/>
      <c r="S287" s="71"/>
      <c r="T287" s="72"/>
      <c r="U287" s="34"/>
      <c r="V287" s="34"/>
      <c r="W287" s="34"/>
      <c r="X287" s="34"/>
      <c r="Y287" s="34"/>
      <c r="Z287" s="34"/>
      <c r="AA287" s="34"/>
      <c r="AB287" s="34"/>
      <c r="AC287" s="34"/>
      <c r="AD287" s="34"/>
      <c r="AE287" s="34"/>
      <c r="AT287" s="17" t="s">
        <v>228</v>
      </c>
      <c r="AU287" s="17" t="s">
        <v>91</v>
      </c>
    </row>
    <row r="288" spans="1:65" s="2" customFormat="1" ht="48.75">
      <c r="A288" s="34"/>
      <c r="B288" s="35"/>
      <c r="C288" s="36"/>
      <c r="D288" s="201" t="s">
        <v>229</v>
      </c>
      <c r="E288" s="36"/>
      <c r="F288" s="206" t="s">
        <v>383</v>
      </c>
      <c r="G288" s="36"/>
      <c r="H288" s="36"/>
      <c r="I288" s="203"/>
      <c r="J288" s="36"/>
      <c r="K288" s="36"/>
      <c r="L288" s="39"/>
      <c r="M288" s="204"/>
      <c r="N288" s="205"/>
      <c r="O288" s="71"/>
      <c r="P288" s="71"/>
      <c r="Q288" s="71"/>
      <c r="R288" s="71"/>
      <c r="S288" s="71"/>
      <c r="T288" s="72"/>
      <c r="U288" s="34"/>
      <c r="V288" s="34"/>
      <c r="W288" s="34"/>
      <c r="X288" s="34"/>
      <c r="Y288" s="34"/>
      <c r="Z288" s="34"/>
      <c r="AA288" s="34"/>
      <c r="AB288" s="34"/>
      <c r="AC288" s="34"/>
      <c r="AD288" s="34"/>
      <c r="AE288" s="34"/>
      <c r="AT288" s="17" t="s">
        <v>229</v>
      </c>
      <c r="AU288" s="17" t="s">
        <v>91</v>
      </c>
    </row>
    <row r="289" spans="1:65" s="15" customFormat="1" ht="11.25">
      <c r="B289" s="229"/>
      <c r="C289" s="230"/>
      <c r="D289" s="201" t="s">
        <v>231</v>
      </c>
      <c r="E289" s="231" t="s">
        <v>1</v>
      </c>
      <c r="F289" s="232" t="s">
        <v>384</v>
      </c>
      <c r="G289" s="230"/>
      <c r="H289" s="231" t="s">
        <v>1</v>
      </c>
      <c r="I289" s="233"/>
      <c r="J289" s="230"/>
      <c r="K289" s="230"/>
      <c r="L289" s="234"/>
      <c r="M289" s="235"/>
      <c r="N289" s="236"/>
      <c r="O289" s="236"/>
      <c r="P289" s="236"/>
      <c r="Q289" s="236"/>
      <c r="R289" s="236"/>
      <c r="S289" s="236"/>
      <c r="T289" s="237"/>
      <c r="AT289" s="238" t="s">
        <v>231</v>
      </c>
      <c r="AU289" s="238" t="s">
        <v>91</v>
      </c>
      <c r="AV289" s="15" t="s">
        <v>14</v>
      </c>
      <c r="AW289" s="15" t="s">
        <v>36</v>
      </c>
      <c r="AX289" s="15" t="s">
        <v>82</v>
      </c>
      <c r="AY289" s="238" t="s">
        <v>220</v>
      </c>
    </row>
    <row r="290" spans="1:65" s="13" customFormat="1" ht="11.25">
      <c r="B290" s="207"/>
      <c r="C290" s="208"/>
      <c r="D290" s="201" t="s">
        <v>231</v>
      </c>
      <c r="E290" s="209" t="s">
        <v>1</v>
      </c>
      <c r="F290" s="210" t="s">
        <v>385</v>
      </c>
      <c r="G290" s="208"/>
      <c r="H290" s="211">
        <v>83.2</v>
      </c>
      <c r="I290" s="212"/>
      <c r="J290" s="208"/>
      <c r="K290" s="208"/>
      <c r="L290" s="213"/>
      <c r="M290" s="214"/>
      <c r="N290" s="215"/>
      <c r="O290" s="215"/>
      <c r="P290" s="215"/>
      <c r="Q290" s="215"/>
      <c r="R290" s="215"/>
      <c r="S290" s="215"/>
      <c r="T290" s="216"/>
      <c r="AT290" s="217" t="s">
        <v>231</v>
      </c>
      <c r="AU290" s="217" t="s">
        <v>91</v>
      </c>
      <c r="AV290" s="13" t="s">
        <v>91</v>
      </c>
      <c r="AW290" s="13" t="s">
        <v>36</v>
      </c>
      <c r="AX290" s="13" t="s">
        <v>82</v>
      </c>
      <c r="AY290" s="217" t="s">
        <v>220</v>
      </c>
    </row>
    <row r="291" spans="1:65" s="14" customFormat="1" ht="11.25">
      <c r="B291" s="218"/>
      <c r="C291" s="219"/>
      <c r="D291" s="201" t="s">
        <v>231</v>
      </c>
      <c r="E291" s="220" t="s">
        <v>130</v>
      </c>
      <c r="F291" s="221" t="s">
        <v>233</v>
      </c>
      <c r="G291" s="219"/>
      <c r="H291" s="222">
        <v>83.2</v>
      </c>
      <c r="I291" s="223"/>
      <c r="J291" s="219"/>
      <c r="K291" s="219"/>
      <c r="L291" s="224"/>
      <c r="M291" s="225"/>
      <c r="N291" s="226"/>
      <c r="O291" s="226"/>
      <c r="P291" s="226"/>
      <c r="Q291" s="226"/>
      <c r="R291" s="226"/>
      <c r="S291" s="226"/>
      <c r="T291" s="227"/>
      <c r="AT291" s="228" t="s">
        <v>231</v>
      </c>
      <c r="AU291" s="228" t="s">
        <v>91</v>
      </c>
      <c r="AV291" s="14" t="s">
        <v>226</v>
      </c>
      <c r="AW291" s="14" t="s">
        <v>36</v>
      </c>
      <c r="AX291" s="14" t="s">
        <v>14</v>
      </c>
      <c r="AY291" s="228" t="s">
        <v>220</v>
      </c>
    </row>
    <row r="292" spans="1:65" s="2" customFormat="1" ht="62.65" customHeight="1">
      <c r="A292" s="34"/>
      <c r="B292" s="35"/>
      <c r="C292" s="188" t="s">
        <v>386</v>
      </c>
      <c r="D292" s="188" t="s">
        <v>222</v>
      </c>
      <c r="E292" s="189" t="s">
        <v>387</v>
      </c>
      <c r="F292" s="190" t="s">
        <v>388</v>
      </c>
      <c r="G292" s="191" t="s">
        <v>131</v>
      </c>
      <c r="H292" s="192">
        <v>202.92500000000001</v>
      </c>
      <c r="I292" s="193"/>
      <c r="J292" s="194">
        <f>ROUND(I292*H292,2)</f>
        <v>0</v>
      </c>
      <c r="K292" s="190" t="s">
        <v>225</v>
      </c>
      <c r="L292" s="39"/>
      <c r="M292" s="195" t="s">
        <v>1</v>
      </c>
      <c r="N292" s="196" t="s">
        <v>47</v>
      </c>
      <c r="O292" s="71"/>
      <c r="P292" s="197">
        <f>O292*H292</f>
        <v>0</v>
      </c>
      <c r="Q292" s="197">
        <v>0</v>
      </c>
      <c r="R292" s="197">
        <f>Q292*H292</f>
        <v>0</v>
      </c>
      <c r="S292" s="197">
        <v>0</v>
      </c>
      <c r="T292" s="198">
        <f>S292*H292</f>
        <v>0</v>
      </c>
      <c r="U292" s="34"/>
      <c r="V292" s="34"/>
      <c r="W292" s="34"/>
      <c r="X292" s="34"/>
      <c r="Y292" s="34"/>
      <c r="Z292" s="34"/>
      <c r="AA292" s="34"/>
      <c r="AB292" s="34"/>
      <c r="AC292" s="34"/>
      <c r="AD292" s="34"/>
      <c r="AE292" s="34"/>
      <c r="AR292" s="199" t="s">
        <v>226</v>
      </c>
      <c r="AT292" s="199" t="s">
        <v>222</v>
      </c>
      <c r="AU292" s="199" t="s">
        <v>91</v>
      </c>
      <c r="AY292" s="17" t="s">
        <v>220</v>
      </c>
      <c r="BE292" s="200">
        <f>IF(N292="základní",J292,0)</f>
        <v>0</v>
      </c>
      <c r="BF292" s="200">
        <f>IF(N292="snížená",J292,0)</f>
        <v>0</v>
      </c>
      <c r="BG292" s="200">
        <f>IF(N292="zákl. přenesená",J292,0)</f>
        <v>0</v>
      </c>
      <c r="BH292" s="200">
        <f>IF(N292="sníž. přenesená",J292,0)</f>
        <v>0</v>
      </c>
      <c r="BI292" s="200">
        <f>IF(N292="nulová",J292,0)</f>
        <v>0</v>
      </c>
      <c r="BJ292" s="17" t="s">
        <v>14</v>
      </c>
      <c r="BK292" s="200">
        <f>ROUND(I292*H292,2)</f>
        <v>0</v>
      </c>
      <c r="BL292" s="17" t="s">
        <v>226</v>
      </c>
      <c r="BM292" s="199" t="s">
        <v>389</v>
      </c>
    </row>
    <row r="293" spans="1:65" s="2" customFormat="1" ht="39">
      <c r="A293" s="34"/>
      <c r="B293" s="35"/>
      <c r="C293" s="36"/>
      <c r="D293" s="201" t="s">
        <v>228</v>
      </c>
      <c r="E293" s="36"/>
      <c r="F293" s="202" t="s">
        <v>388</v>
      </c>
      <c r="G293" s="36"/>
      <c r="H293" s="36"/>
      <c r="I293" s="203"/>
      <c r="J293" s="36"/>
      <c r="K293" s="36"/>
      <c r="L293" s="39"/>
      <c r="M293" s="204"/>
      <c r="N293" s="205"/>
      <c r="O293" s="71"/>
      <c r="P293" s="71"/>
      <c r="Q293" s="71"/>
      <c r="R293" s="71"/>
      <c r="S293" s="71"/>
      <c r="T293" s="72"/>
      <c r="U293" s="34"/>
      <c r="V293" s="34"/>
      <c r="W293" s="34"/>
      <c r="X293" s="34"/>
      <c r="Y293" s="34"/>
      <c r="Z293" s="34"/>
      <c r="AA293" s="34"/>
      <c r="AB293" s="34"/>
      <c r="AC293" s="34"/>
      <c r="AD293" s="34"/>
      <c r="AE293" s="34"/>
      <c r="AT293" s="17" t="s">
        <v>228</v>
      </c>
      <c r="AU293" s="17" t="s">
        <v>91</v>
      </c>
    </row>
    <row r="294" spans="1:65" s="13" customFormat="1" ht="11.25">
      <c r="B294" s="207"/>
      <c r="C294" s="208"/>
      <c r="D294" s="201" t="s">
        <v>231</v>
      </c>
      <c r="E294" s="209" t="s">
        <v>1</v>
      </c>
      <c r="F294" s="210" t="s">
        <v>390</v>
      </c>
      <c r="G294" s="208"/>
      <c r="H294" s="211">
        <v>1.23</v>
      </c>
      <c r="I294" s="212"/>
      <c r="J294" s="208"/>
      <c r="K294" s="208"/>
      <c r="L294" s="213"/>
      <c r="M294" s="214"/>
      <c r="N294" s="215"/>
      <c r="O294" s="215"/>
      <c r="P294" s="215"/>
      <c r="Q294" s="215"/>
      <c r="R294" s="215"/>
      <c r="S294" s="215"/>
      <c r="T294" s="216"/>
      <c r="AT294" s="217" t="s">
        <v>231</v>
      </c>
      <c r="AU294" s="217" t="s">
        <v>91</v>
      </c>
      <c r="AV294" s="13" t="s">
        <v>91</v>
      </c>
      <c r="AW294" s="13" t="s">
        <v>36</v>
      </c>
      <c r="AX294" s="13" t="s">
        <v>82</v>
      </c>
      <c r="AY294" s="217" t="s">
        <v>220</v>
      </c>
    </row>
    <row r="295" spans="1:65" s="14" customFormat="1" ht="11.25">
      <c r="B295" s="218"/>
      <c r="C295" s="219"/>
      <c r="D295" s="201" t="s">
        <v>231</v>
      </c>
      <c r="E295" s="220" t="s">
        <v>136</v>
      </c>
      <c r="F295" s="221" t="s">
        <v>233</v>
      </c>
      <c r="G295" s="219"/>
      <c r="H295" s="222">
        <v>1.23</v>
      </c>
      <c r="I295" s="223"/>
      <c r="J295" s="219"/>
      <c r="K295" s="219"/>
      <c r="L295" s="224"/>
      <c r="M295" s="225"/>
      <c r="N295" s="226"/>
      <c r="O295" s="226"/>
      <c r="P295" s="226"/>
      <c r="Q295" s="226"/>
      <c r="R295" s="226"/>
      <c r="S295" s="226"/>
      <c r="T295" s="227"/>
      <c r="AT295" s="228" t="s">
        <v>231</v>
      </c>
      <c r="AU295" s="228" t="s">
        <v>91</v>
      </c>
      <c r="AV295" s="14" t="s">
        <v>226</v>
      </c>
      <c r="AW295" s="14" t="s">
        <v>36</v>
      </c>
      <c r="AX295" s="14" t="s">
        <v>82</v>
      </c>
      <c r="AY295" s="228" t="s">
        <v>220</v>
      </c>
    </row>
    <row r="296" spans="1:65" s="13" customFormat="1" ht="11.25">
      <c r="B296" s="207"/>
      <c r="C296" s="208"/>
      <c r="D296" s="201" t="s">
        <v>231</v>
      </c>
      <c r="E296" s="209" t="s">
        <v>1</v>
      </c>
      <c r="F296" s="210" t="s">
        <v>391</v>
      </c>
      <c r="G296" s="208"/>
      <c r="H296" s="211">
        <v>100.589</v>
      </c>
      <c r="I296" s="212"/>
      <c r="J296" s="208"/>
      <c r="K296" s="208"/>
      <c r="L296" s="213"/>
      <c r="M296" s="214"/>
      <c r="N296" s="215"/>
      <c r="O296" s="215"/>
      <c r="P296" s="215"/>
      <c r="Q296" s="215"/>
      <c r="R296" s="215"/>
      <c r="S296" s="215"/>
      <c r="T296" s="216"/>
      <c r="AT296" s="217" t="s">
        <v>231</v>
      </c>
      <c r="AU296" s="217" t="s">
        <v>91</v>
      </c>
      <c r="AV296" s="13" t="s">
        <v>91</v>
      </c>
      <c r="AW296" s="13" t="s">
        <v>36</v>
      </c>
      <c r="AX296" s="13" t="s">
        <v>82</v>
      </c>
      <c r="AY296" s="217" t="s">
        <v>220</v>
      </c>
    </row>
    <row r="297" spans="1:65" s="13" customFormat="1" ht="11.25">
      <c r="B297" s="207"/>
      <c r="C297" s="208"/>
      <c r="D297" s="201" t="s">
        <v>231</v>
      </c>
      <c r="E297" s="209" t="s">
        <v>1</v>
      </c>
      <c r="F297" s="210" t="s">
        <v>392</v>
      </c>
      <c r="G297" s="208"/>
      <c r="H297" s="211">
        <v>102.336</v>
      </c>
      <c r="I297" s="212"/>
      <c r="J297" s="208"/>
      <c r="K297" s="208"/>
      <c r="L297" s="213"/>
      <c r="M297" s="214"/>
      <c r="N297" s="215"/>
      <c r="O297" s="215"/>
      <c r="P297" s="215"/>
      <c r="Q297" s="215"/>
      <c r="R297" s="215"/>
      <c r="S297" s="215"/>
      <c r="T297" s="216"/>
      <c r="AT297" s="217" t="s">
        <v>231</v>
      </c>
      <c r="AU297" s="217" t="s">
        <v>91</v>
      </c>
      <c r="AV297" s="13" t="s">
        <v>91</v>
      </c>
      <c r="AW297" s="13" t="s">
        <v>36</v>
      </c>
      <c r="AX297" s="13" t="s">
        <v>82</v>
      </c>
      <c r="AY297" s="217" t="s">
        <v>220</v>
      </c>
    </row>
    <row r="298" spans="1:65" s="14" customFormat="1" ht="11.25">
      <c r="B298" s="218"/>
      <c r="C298" s="219"/>
      <c r="D298" s="201" t="s">
        <v>231</v>
      </c>
      <c r="E298" s="220" t="s">
        <v>163</v>
      </c>
      <c r="F298" s="221" t="s">
        <v>233</v>
      </c>
      <c r="G298" s="219"/>
      <c r="H298" s="222">
        <v>202.92500000000001</v>
      </c>
      <c r="I298" s="223"/>
      <c r="J298" s="219"/>
      <c r="K298" s="219"/>
      <c r="L298" s="224"/>
      <c r="M298" s="225"/>
      <c r="N298" s="226"/>
      <c r="O298" s="226"/>
      <c r="P298" s="226"/>
      <c r="Q298" s="226"/>
      <c r="R298" s="226"/>
      <c r="S298" s="226"/>
      <c r="T298" s="227"/>
      <c r="AT298" s="228" t="s">
        <v>231</v>
      </c>
      <c r="AU298" s="228" t="s">
        <v>91</v>
      </c>
      <c r="AV298" s="14" t="s">
        <v>226</v>
      </c>
      <c r="AW298" s="14" t="s">
        <v>36</v>
      </c>
      <c r="AX298" s="14" t="s">
        <v>14</v>
      </c>
      <c r="AY298" s="228" t="s">
        <v>220</v>
      </c>
    </row>
    <row r="299" spans="1:65" s="2" customFormat="1" ht="62.65" customHeight="1">
      <c r="A299" s="34"/>
      <c r="B299" s="35"/>
      <c r="C299" s="188" t="s">
        <v>141</v>
      </c>
      <c r="D299" s="188" t="s">
        <v>222</v>
      </c>
      <c r="E299" s="189" t="s">
        <v>393</v>
      </c>
      <c r="F299" s="190" t="s">
        <v>394</v>
      </c>
      <c r="G299" s="191" t="s">
        <v>131</v>
      </c>
      <c r="H299" s="192">
        <v>1014.625</v>
      </c>
      <c r="I299" s="193"/>
      <c r="J299" s="194">
        <f>ROUND(I299*H299,2)</f>
        <v>0</v>
      </c>
      <c r="K299" s="190" t="s">
        <v>225</v>
      </c>
      <c r="L299" s="39"/>
      <c r="M299" s="195" t="s">
        <v>1</v>
      </c>
      <c r="N299" s="196" t="s">
        <v>47</v>
      </c>
      <c r="O299" s="71"/>
      <c r="P299" s="197">
        <f>O299*H299</f>
        <v>0</v>
      </c>
      <c r="Q299" s="197">
        <v>0</v>
      </c>
      <c r="R299" s="197">
        <f>Q299*H299</f>
        <v>0</v>
      </c>
      <c r="S299" s="197">
        <v>0</v>
      </c>
      <c r="T299" s="198">
        <f>S299*H299</f>
        <v>0</v>
      </c>
      <c r="U299" s="34"/>
      <c r="V299" s="34"/>
      <c r="W299" s="34"/>
      <c r="X299" s="34"/>
      <c r="Y299" s="34"/>
      <c r="Z299" s="34"/>
      <c r="AA299" s="34"/>
      <c r="AB299" s="34"/>
      <c r="AC299" s="34"/>
      <c r="AD299" s="34"/>
      <c r="AE299" s="34"/>
      <c r="AR299" s="199" t="s">
        <v>226</v>
      </c>
      <c r="AT299" s="199" t="s">
        <v>222</v>
      </c>
      <c r="AU299" s="199" t="s">
        <v>91</v>
      </c>
      <c r="AY299" s="17" t="s">
        <v>220</v>
      </c>
      <c r="BE299" s="200">
        <f>IF(N299="základní",J299,0)</f>
        <v>0</v>
      </c>
      <c r="BF299" s="200">
        <f>IF(N299="snížená",J299,0)</f>
        <v>0</v>
      </c>
      <c r="BG299" s="200">
        <f>IF(N299="zákl. přenesená",J299,0)</f>
        <v>0</v>
      </c>
      <c r="BH299" s="200">
        <f>IF(N299="sníž. přenesená",J299,0)</f>
        <v>0</v>
      </c>
      <c r="BI299" s="200">
        <f>IF(N299="nulová",J299,0)</f>
        <v>0</v>
      </c>
      <c r="BJ299" s="17" t="s">
        <v>14</v>
      </c>
      <c r="BK299" s="200">
        <f>ROUND(I299*H299,2)</f>
        <v>0</v>
      </c>
      <c r="BL299" s="17" t="s">
        <v>226</v>
      </c>
      <c r="BM299" s="199" t="s">
        <v>395</v>
      </c>
    </row>
    <row r="300" spans="1:65" s="2" customFormat="1" ht="48.75">
      <c r="A300" s="34"/>
      <c r="B300" s="35"/>
      <c r="C300" s="36"/>
      <c r="D300" s="201" t="s">
        <v>228</v>
      </c>
      <c r="E300" s="36"/>
      <c r="F300" s="202" t="s">
        <v>396</v>
      </c>
      <c r="G300" s="36"/>
      <c r="H300" s="36"/>
      <c r="I300" s="203"/>
      <c r="J300" s="36"/>
      <c r="K300" s="36"/>
      <c r="L300" s="39"/>
      <c r="M300" s="204"/>
      <c r="N300" s="205"/>
      <c r="O300" s="71"/>
      <c r="P300" s="71"/>
      <c r="Q300" s="71"/>
      <c r="R300" s="71"/>
      <c r="S300" s="71"/>
      <c r="T300" s="72"/>
      <c r="U300" s="34"/>
      <c r="V300" s="34"/>
      <c r="W300" s="34"/>
      <c r="X300" s="34"/>
      <c r="Y300" s="34"/>
      <c r="Z300" s="34"/>
      <c r="AA300" s="34"/>
      <c r="AB300" s="34"/>
      <c r="AC300" s="34"/>
      <c r="AD300" s="34"/>
      <c r="AE300" s="34"/>
      <c r="AT300" s="17" t="s">
        <v>228</v>
      </c>
      <c r="AU300" s="17" t="s">
        <v>91</v>
      </c>
    </row>
    <row r="301" spans="1:65" s="13" customFormat="1" ht="11.25">
      <c r="B301" s="207"/>
      <c r="C301" s="208"/>
      <c r="D301" s="201" t="s">
        <v>231</v>
      </c>
      <c r="E301" s="209" t="s">
        <v>1</v>
      </c>
      <c r="F301" s="210" t="s">
        <v>397</v>
      </c>
      <c r="G301" s="208"/>
      <c r="H301" s="211">
        <v>1014.625</v>
      </c>
      <c r="I301" s="212"/>
      <c r="J301" s="208"/>
      <c r="K301" s="208"/>
      <c r="L301" s="213"/>
      <c r="M301" s="214"/>
      <c r="N301" s="215"/>
      <c r="O301" s="215"/>
      <c r="P301" s="215"/>
      <c r="Q301" s="215"/>
      <c r="R301" s="215"/>
      <c r="S301" s="215"/>
      <c r="T301" s="216"/>
      <c r="AT301" s="217" t="s">
        <v>231</v>
      </c>
      <c r="AU301" s="217" t="s">
        <v>91</v>
      </c>
      <c r="AV301" s="13" t="s">
        <v>91</v>
      </c>
      <c r="AW301" s="13" t="s">
        <v>36</v>
      </c>
      <c r="AX301" s="13" t="s">
        <v>82</v>
      </c>
      <c r="AY301" s="217" t="s">
        <v>220</v>
      </c>
    </row>
    <row r="302" spans="1:65" s="14" customFormat="1" ht="11.25">
      <c r="B302" s="218"/>
      <c r="C302" s="219"/>
      <c r="D302" s="201" t="s">
        <v>231</v>
      </c>
      <c r="E302" s="220" t="s">
        <v>1</v>
      </c>
      <c r="F302" s="221" t="s">
        <v>233</v>
      </c>
      <c r="G302" s="219"/>
      <c r="H302" s="222">
        <v>1014.625</v>
      </c>
      <c r="I302" s="223"/>
      <c r="J302" s="219"/>
      <c r="K302" s="219"/>
      <c r="L302" s="224"/>
      <c r="M302" s="225"/>
      <c r="N302" s="226"/>
      <c r="O302" s="226"/>
      <c r="P302" s="226"/>
      <c r="Q302" s="226"/>
      <c r="R302" s="226"/>
      <c r="S302" s="226"/>
      <c r="T302" s="227"/>
      <c r="AT302" s="228" t="s">
        <v>231</v>
      </c>
      <c r="AU302" s="228" t="s">
        <v>91</v>
      </c>
      <c r="AV302" s="14" t="s">
        <v>226</v>
      </c>
      <c r="AW302" s="14" t="s">
        <v>36</v>
      </c>
      <c r="AX302" s="14" t="s">
        <v>14</v>
      </c>
      <c r="AY302" s="228" t="s">
        <v>220</v>
      </c>
    </row>
    <row r="303" spans="1:65" s="2" customFormat="1" ht="37.9" customHeight="1">
      <c r="A303" s="34"/>
      <c r="B303" s="35"/>
      <c r="C303" s="188" t="s">
        <v>398</v>
      </c>
      <c r="D303" s="188" t="s">
        <v>222</v>
      </c>
      <c r="E303" s="189" t="s">
        <v>399</v>
      </c>
      <c r="F303" s="190" t="s">
        <v>400</v>
      </c>
      <c r="G303" s="191" t="s">
        <v>131</v>
      </c>
      <c r="H303" s="192">
        <v>202.92500000000001</v>
      </c>
      <c r="I303" s="193"/>
      <c r="J303" s="194">
        <f>ROUND(I303*H303,2)</f>
        <v>0</v>
      </c>
      <c r="K303" s="190" t="s">
        <v>225</v>
      </c>
      <c r="L303" s="39"/>
      <c r="M303" s="195" t="s">
        <v>1</v>
      </c>
      <c r="N303" s="196" t="s">
        <v>47</v>
      </c>
      <c r="O303" s="71"/>
      <c r="P303" s="197">
        <f>O303*H303</f>
        <v>0</v>
      </c>
      <c r="Q303" s="197">
        <v>0</v>
      </c>
      <c r="R303" s="197">
        <f>Q303*H303</f>
        <v>0</v>
      </c>
      <c r="S303" s="197">
        <v>0</v>
      </c>
      <c r="T303" s="198">
        <f>S303*H303</f>
        <v>0</v>
      </c>
      <c r="U303" s="34"/>
      <c r="V303" s="34"/>
      <c r="W303" s="34"/>
      <c r="X303" s="34"/>
      <c r="Y303" s="34"/>
      <c r="Z303" s="34"/>
      <c r="AA303" s="34"/>
      <c r="AB303" s="34"/>
      <c r="AC303" s="34"/>
      <c r="AD303" s="34"/>
      <c r="AE303" s="34"/>
      <c r="AR303" s="199" t="s">
        <v>226</v>
      </c>
      <c r="AT303" s="199" t="s">
        <v>222</v>
      </c>
      <c r="AU303" s="199" t="s">
        <v>91</v>
      </c>
      <c r="AY303" s="17" t="s">
        <v>220</v>
      </c>
      <c r="BE303" s="200">
        <f>IF(N303="základní",J303,0)</f>
        <v>0</v>
      </c>
      <c r="BF303" s="200">
        <f>IF(N303="snížená",J303,0)</f>
        <v>0</v>
      </c>
      <c r="BG303" s="200">
        <f>IF(N303="zákl. přenesená",J303,0)</f>
        <v>0</v>
      </c>
      <c r="BH303" s="200">
        <f>IF(N303="sníž. přenesená",J303,0)</f>
        <v>0</v>
      </c>
      <c r="BI303" s="200">
        <f>IF(N303="nulová",J303,0)</f>
        <v>0</v>
      </c>
      <c r="BJ303" s="17" t="s">
        <v>14</v>
      </c>
      <c r="BK303" s="200">
        <f>ROUND(I303*H303,2)</f>
        <v>0</v>
      </c>
      <c r="BL303" s="17" t="s">
        <v>226</v>
      </c>
      <c r="BM303" s="199" t="s">
        <v>401</v>
      </c>
    </row>
    <row r="304" spans="1:65" s="2" customFormat="1" ht="19.5">
      <c r="A304" s="34"/>
      <c r="B304" s="35"/>
      <c r="C304" s="36"/>
      <c r="D304" s="201" t="s">
        <v>228</v>
      </c>
      <c r="E304" s="36"/>
      <c r="F304" s="202" t="s">
        <v>400</v>
      </c>
      <c r="G304" s="36"/>
      <c r="H304" s="36"/>
      <c r="I304" s="203"/>
      <c r="J304" s="36"/>
      <c r="K304" s="36"/>
      <c r="L304" s="39"/>
      <c r="M304" s="204"/>
      <c r="N304" s="205"/>
      <c r="O304" s="71"/>
      <c r="P304" s="71"/>
      <c r="Q304" s="71"/>
      <c r="R304" s="71"/>
      <c r="S304" s="71"/>
      <c r="T304" s="72"/>
      <c r="U304" s="34"/>
      <c r="V304" s="34"/>
      <c r="W304" s="34"/>
      <c r="X304" s="34"/>
      <c r="Y304" s="34"/>
      <c r="Z304" s="34"/>
      <c r="AA304" s="34"/>
      <c r="AB304" s="34"/>
      <c r="AC304" s="34"/>
      <c r="AD304" s="34"/>
      <c r="AE304" s="34"/>
      <c r="AT304" s="17" t="s">
        <v>228</v>
      </c>
      <c r="AU304" s="17" t="s">
        <v>91</v>
      </c>
    </row>
    <row r="305" spans="1:65" s="13" customFormat="1" ht="11.25">
      <c r="B305" s="207"/>
      <c r="C305" s="208"/>
      <c r="D305" s="201" t="s">
        <v>231</v>
      </c>
      <c r="E305" s="209" t="s">
        <v>1</v>
      </c>
      <c r="F305" s="210" t="s">
        <v>163</v>
      </c>
      <c r="G305" s="208"/>
      <c r="H305" s="211">
        <v>202.92500000000001</v>
      </c>
      <c r="I305" s="212"/>
      <c r="J305" s="208"/>
      <c r="K305" s="208"/>
      <c r="L305" s="213"/>
      <c r="M305" s="214"/>
      <c r="N305" s="215"/>
      <c r="O305" s="215"/>
      <c r="P305" s="215"/>
      <c r="Q305" s="215"/>
      <c r="R305" s="215"/>
      <c r="S305" s="215"/>
      <c r="T305" s="216"/>
      <c r="AT305" s="217" t="s">
        <v>231</v>
      </c>
      <c r="AU305" s="217" t="s">
        <v>91</v>
      </c>
      <c r="AV305" s="13" t="s">
        <v>91</v>
      </c>
      <c r="AW305" s="13" t="s">
        <v>36</v>
      </c>
      <c r="AX305" s="13" t="s">
        <v>82</v>
      </c>
      <c r="AY305" s="217" t="s">
        <v>220</v>
      </c>
    </row>
    <row r="306" spans="1:65" s="14" customFormat="1" ht="11.25">
      <c r="B306" s="218"/>
      <c r="C306" s="219"/>
      <c r="D306" s="201" t="s">
        <v>231</v>
      </c>
      <c r="E306" s="220" t="s">
        <v>1</v>
      </c>
      <c r="F306" s="221" t="s">
        <v>233</v>
      </c>
      <c r="G306" s="219"/>
      <c r="H306" s="222">
        <v>202.92500000000001</v>
      </c>
      <c r="I306" s="223"/>
      <c r="J306" s="219"/>
      <c r="K306" s="219"/>
      <c r="L306" s="224"/>
      <c r="M306" s="225"/>
      <c r="N306" s="226"/>
      <c r="O306" s="226"/>
      <c r="P306" s="226"/>
      <c r="Q306" s="226"/>
      <c r="R306" s="226"/>
      <c r="S306" s="226"/>
      <c r="T306" s="227"/>
      <c r="AT306" s="228" t="s">
        <v>231</v>
      </c>
      <c r="AU306" s="228" t="s">
        <v>91</v>
      </c>
      <c r="AV306" s="14" t="s">
        <v>226</v>
      </c>
      <c r="AW306" s="14" t="s">
        <v>36</v>
      </c>
      <c r="AX306" s="14" t="s">
        <v>14</v>
      </c>
      <c r="AY306" s="228" t="s">
        <v>220</v>
      </c>
    </row>
    <row r="307" spans="1:65" s="2" customFormat="1" ht="37.9" customHeight="1">
      <c r="A307" s="34"/>
      <c r="B307" s="35"/>
      <c r="C307" s="188" t="s">
        <v>402</v>
      </c>
      <c r="D307" s="188" t="s">
        <v>222</v>
      </c>
      <c r="E307" s="189" t="s">
        <v>403</v>
      </c>
      <c r="F307" s="190" t="s">
        <v>404</v>
      </c>
      <c r="G307" s="191" t="s">
        <v>168</v>
      </c>
      <c r="H307" s="192">
        <v>375.411</v>
      </c>
      <c r="I307" s="193"/>
      <c r="J307" s="194">
        <f>ROUND(I307*H307,2)</f>
        <v>0</v>
      </c>
      <c r="K307" s="190" t="s">
        <v>225</v>
      </c>
      <c r="L307" s="39"/>
      <c r="M307" s="195" t="s">
        <v>1</v>
      </c>
      <c r="N307" s="196" t="s">
        <v>47</v>
      </c>
      <c r="O307" s="71"/>
      <c r="P307" s="197">
        <f>O307*H307</f>
        <v>0</v>
      </c>
      <c r="Q307" s="197">
        <v>0</v>
      </c>
      <c r="R307" s="197">
        <f>Q307*H307</f>
        <v>0</v>
      </c>
      <c r="S307" s="197">
        <v>0</v>
      </c>
      <c r="T307" s="198">
        <f>S307*H307</f>
        <v>0</v>
      </c>
      <c r="U307" s="34"/>
      <c r="V307" s="34"/>
      <c r="W307" s="34"/>
      <c r="X307" s="34"/>
      <c r="Y307" s="34"/>
      <c r="Z307" s="34"/>
      <c r="AA307" s="34"/>
      <c r="AB307" s="34"/>
      <c r="AC307" s="34"/>
      <c r="AD307" s="34"/>
      <c r="AE307" s="34"/>
      <c r="AR307" s="199" t="s">
        <v>226</v>
      </c>
      <c r="AT307" s="199" t="s">
        <v>222</v>
      </c>
      <c r="AU307" s="199" t="s">
        <v>91</v>
      </c>
      <c r="AY307" s="17" t="s">
        <v>220</v>
      </c>
      <c r="BE307" s="200">
        <f>IF(N307="základní",J307,0)</f>
        <v>0</v>
      </c>
      <c r="BF307" s="200">
        <f>IF(N307="snížená",J307,0)</f>
        <v>0</v>
      </c>
      <c r="BG307" s="200">
        <f>IF(N307="zákl. přenesená",J307,0)</f>
        <v>0</v>
      </c>
      <c r="BH307" s="200">
        <f>IF(N307="sníž. přenesená",J307,0)</f>
        <v>0</v>
      </c>
      <c r="BI307" s="200">
        <f>IF(N307="nulová",J307,0)</f>
        <v>0</v>
      </c>
      <c r="BJ307" s="17" t="s">
        <v>14</v>
      </c>
      <c r="BK307" s="200">
        <f>ROUND(I307*H307,2)</f>
        <v>0</v>
      </c>
      <c r="BL307" s="17" t="s">
        <v>226</v>
      </c>
      <c r="BM307" s="199" t="s">
        <v>405</v>
      </c>
    </row>
    <row r="308" spans="1:65" s="2" customFormat="1" ht="29.25">
      <c r="A308" s="34"/>
      <c r="B308" s="35"/>
      <c r="C308" s="36"/>
      <c r="D308" s="201" t="s">
        <v>228</v>
      </c>
      <c r="E308" s="36"/>
      <c r="F308" s="202" t="s">
        <v>404</v>
      </c>
      <c r="G308" s="36"/>
      <c r="H308" s="36"/>
      <c r="I308" s="203"/>
      <c r="J308" s="36"/>
      <c r="K308" s="36"/>
      <c r="L308" s="39"/>
      <c r="M308" s="204"/>
      <c r="N308" s="205"/>
      <c r="O308" s="71"/>
      <c r="P308" s="71"/>
      <c r="Q308" s="71"/>
      <c r="R308" s="71"/>
      <c r="S308" s="71"/>
      <c r="T308" s="72"/>
      <c r="U308" s="34"/>
      <c r="V308" s="34"/>
      <c r="W308" s="34"/>
      <c r="X308" s="34"/>
      <c r="Y308" s="34"/>
      <c r="Z308" s="34"/>
      <c r="AA308" s="34"/>
      <c r="AB308" s="34"/>
      <c r="AC308" s="34"/>
      <c r="AD308" s="34"/>
      <c r="AE308" s="34"/>
      <c r="AT308" s="17" t="s">
        <v>228</v>
      </c>
      <c r="AU308" s="17" t="s">
        <v>91</v>
      </c>
    </row>
    <row r="309" spans="1:65" s="13" customFormat="1" ht="11.25">
      <c r="B309" s="207"/>
      <c r="C309" s="208"/>
      <c r="D309" s="201" t="s">
        <v>231</v>
      </c>
      <c r="E309" s="209" t="s">
        <v>1</v>
      </c>
      <c r="F309" s="210" t="s">
        <v>406</v>
      </c>
      <c r="G309" s="208"/>
      <c r="H309" s="211">
        <v>375.411</v>
      </c>
      <c r="I309" s="212"/>
      <c r="J309" s="208"/>
      <c r="K309" s="208"/>
      <c r="L309" s="213"/>
      <c r="M309" s="214"/>
      <c r="N309" s="215"/>
      <c r="O309" s="215"/>
      <c r="P309" s="215"/>
      <c r="Q309" s="215"/>
      <c r="R309" s="215"/>
      <c r="S309" s="215"/>
      <c r="T309" s="216"/>
      <c r="AT309" s="217" t="s">
        <v>231</v>
      </c>
      <c r="AU309" s="217" t="s">
        <v>91</v>
      </c>
      <c r="AV309" s="13" t="s">
        <v>91</v>
      </c>
      <c r="AW309" s="13" t="s">
        <v>36</v>
      </c>
      <c r="AX309" s="13" t="s">
        <v>82</v>
      </c>
      <c r="AY309" s="217" t="s">
        <v>220</v>
      </c>
    </row>
    <row r="310" spans="1:65" s="14" customFormat="1" ht="11.25">
      <c r="B310" s="218"/>
      <c r="C310" s="219"/>
      <c r="D310" s="201" t="s">
        <v>231</v>
      </c>
      <c r="E310" s="220" t="s">
        <v>1</v>
      </c>
      <c r="F310" s="221" t="s">
        <v>233</v>
      </c>
      <c r="G310" s="219"/>
      <c r="H310" s="222">
        <v>375.411</v>
      </c>
      <c r="I310" s="223"/>
      <c r="J310" s="219"/>
      <c r="K310" s="219"/>
      <c r="L310" s="224"/>
      <c r="M310" s="225"/>
      <c r="N310" s="226"/>
      <c r="O310" s="226"/>
      <c r="P310" s="226"/>
      <c r="Q310" s="226"/>
      <c r="R310" s="226"/>
      <c r="S310" s="226"/>
      <c r="T310" s="227"/>
      <c r="AT310" s="228" t="s">
        <v>231</v>
      </c>
      <c r="AU310" s="228" t="s">
        <v>91</v>
      </c>
      <c r="AV310" s="14" t="s">
        <v>226</v>
      </c>
      <c r="AW310" s="14" t="s">
        <v>36</v>
      </c>
      <c r="AX310" s="14" t="s">
        <v>14</v>
      </c>
      <c r="AY310" s="228" t="s">
        <v>220</v>
      </c>
    </row>
    <row r="311" spans="1:65" s="2" customFormat="1" ht="37.9" customHeight="1">
      <c r="A311" s="34"/>
      <c r="B311" s="35"/>
      <c r="C311" s="188" t="s">
        <v>407</v>
      </c>
      <c r="D311" s="188" t="s">
        <v>222</v>
      </c>
      <c r="E311" s="189" t="s">
        <v>408</v>
      </c>
      <c r="F311" s="190" t="s">
        <v>409</v>
      </c>
      <c r="G311" s="191" t="s">
        <v>131</v>
      </c>
      <c r="H311" s="192">
        <v>3</v>
      </c>
      <c r="I311" s="193"/>
      <c r="J311" s="194">
        <f>ROUND(I311*H311,2)</f>
        <v>0</v>
      </c>
      <c r="K311" s="190" t="s">
        <v>225</v>
      </c>
      <c r="L311" s="39"/>
      <c r="M311" s="195" t="s">
        <v>1</v>
      </c>
      <c r="N311" s="196" t="s">
        <v>47</v>
      </c>
      <c r="O311" s="71"/>
      <c r="P311" s="197">
        <f>O311*H311</f>
        <v>0</v>
      </c>
      <c r="Q311" s="197">
        <v>0</v>
      </c>
      <c r="R311" s="197">
        <f>Q311*H311</f>
        <v>0</v>
      </c>
      <c r="S311" s="197">
        <v>0</v>
      </c>
      <c r="T311" s="198">
        <f>S311*H311</f>
        <v>0</v>
      </c>
      <c r="U311" s="34"/>
      <c r="V311" s="34"/>
      <c r="W311" s="34"/>
      <c r="X311" s="34"/>
      <c r="Y311" s="34"/>
      <c r="Z311" s="34"/>
      <c r="AA311" s="34"/>
      <c r="AB311" s="34"/>
      <c r="AC311" s="34"/>
      <c r="AD311" s="34"/>
      <c r="AE311" s="34"/>
      <c r="AR311" s="199" t="s">
        <v>226</v>
      </c>
      <c r="AT311" s="199" t="s">
        <v>222</v>
      </c>
      <c r="AU311" s="199" t="s">
        <v>91</v>
      </c>
      <c r="AY311" s="17" t="s">
        <v>220</v>
      </c>
      <c r="BE311" s="200">
        <f>IF(N311="základní",J311,0)</f>
        <v>0</v>
      </c>
      <c r="BF311" s="200">
        <f>IF(N311="snížená",J311,0)</f>
        <v>0</v>
      </c>
      <c r="BG311" s="200">
        <f>IF(N311="zákl. přenesená",J311,0)</f>
        <v>0</v>
      </c>
      <c r="BH311" s="200">
        <f>IF(N311="sníž. přenesená",J311,0)</f>
        <v>0</v>
      </c>
      <c r="BI311" s="200">
        <f>IF(N311="nulová",J311,0)</f>
        <v>0</v>
      </c>
      <c r="BJ311" s="17" t="s">
        <v>14</v>
      </c>
      <c r="BK311" s="200">
        <f>ROUND(I311*H311,2)</f>
        <v>0</v>
      </c>
      <c r="BL311" s="17" t="s">
        <v>226</v>
      </c>
      <c r="BM311" s="199" t="s">
        <v>410</v>
      </c>
    </row>
    <row r="312" spans="1:65" s="2" customFormat="1" ht="29.25">
      <c r="A312" s="34"/>
      <c r="B312" s="35"/>
      <c r="C312" s="36"/>
      <c r="D312" s="201" t="s">
        <v>228</v>
      </c>
      <c r="E312" s="36"/>
      <c r="F312" s="202" t="s">
        <v>409</v>
      </c>
      <c r="G312" s="36"/>
      <c r="H312" s="36"/>
      <c r="I312" s="203"/>
      <c r="J312" s="36"/>
      <c r="K312" s="36"/>
      <c r="L312" s="39"/>
      <c r="M312" s="204"/>
      <c r="N312" s="205"/>
      <c r="O312" s="71"/>
      <c r="P312" s="71"/>
      <c r="Q312" s="71"/>
      <c r="R312" s="71"/>
      <c r="S312" s="71"/>
      <c r="T312" s="72"/>
      <c r="U312" s="34"/>
      <c r="V312" s="34"/>
      <c r="W312" s="34"/>
      <c r="X312" s="34"/>
      <c r="Y312" s="34"/>
      <c r="Z312" s="34"/>
      <c r="AA312" s="34"/>
      <c r="AB312" s="34"/>
      <c r="AC312" s="34"/>
      <c r="AD312" s="34"/>
      <c r="AE312" s="34"/>
      <c r="AT312" s="17" t="s">
        <v>228</v>
      </c>
      <c r="AU312" s="17" t="s">
        <v>91</v>
      </c>
    </row>
    <row r="313" spans="1:65" s="2" customFormat="1" ht="185.25">
      <c r="A313" s="34"/>
      <c r="B313" s="35"/>
      <c r="C313" s="36"/>
      <c r="D313" s="201" t="s">
        <v>229</v>
      </c>
      <c r="E313" s="36"/>
      <c r="F313" s="206" t="s">
        <v>411</v>
      </c>
      <c r="G313" s="36"/>
      <c r="H313" s="36"/>
      <c r="I313" s="203"/>
      <c r="J313" s="36"/>
      <c r="K313" s="36"/>
      <c r="L313" s="39"/>
      <c r="M313" s="204"/>
      <c r="N313" s="205"/>
      <c r="O313" s="71"/>
      <c r="P313" s="71"/>
      <c r="Q313" s="71"/>
      <c r="R313" s="71"/>
      <c r="S313" s="71"/>
      <c r="T313" s="72"/>
      <c r="U313" s="34"/>
      <c r="V313" s="34"/>
      <c r="W313" s="34"/>
      <c r="X313" s="34"/>
      <c r="Y313" s="34"/>
      <c r="Z313" s="34"/>
      <c r="AA313" s="34"/>
      <c r="AB313" s="34"/>
      <c r="AC313" s="34"/>
      <c r="AD313" s="34"/>
      <c r="AE313" s="34"/>
      <c r="AT313" s="17" t="s">
        <v>229</v>
      </c>
      <c r="AU313" s="17" t="s">
        <v>91</v>
      </c>
    </row>
    <row r="314" spans="1:65" s="15" customFormat="1" ht="11.25">
      <c r="B314" s="229"/>
      <c r="C314" s="230"/>
      <c r="D314" s="201" t="s">
        <v>231</v>
      </c>
      <c r="E314" s="231" t="s">
        <v>1</v>
      </c>
      <c r="F314" s="232" t="s">
        <v>412</v>
      </c>
      <c r="G314" s="230"/>
      <c r="H314" s="231" t="s">
        <v>1</v>
      </c>
      <c r="I314" s="233"/>
      <c r="J314" s="230"/>
      <c r="K314" s="230"/>
      <c r="L314" s="234"/>
      <c r="M314" s="235"/>
      <c r="N314" s="236"/>
      <c r="O314" s="236"/>
      <c r="P314" s="236"/>
      <c r="Q314" s="236"/>
      <c r="R314" s="236"/>
      <c r="S314" s="236"/>
      <c r="T314" s="237"/>
      <c r="AT314" s="238" t="s">
        <v>231</v>
      </c>
      <c r="AU314" s="238" t="s">
        <v>91</v>
      </c>
      <c r="AV314" s="15" t="s">
        <v>14</v>
      </c>
      <c r="AW314" s="15" t="s">
        <v>36</v>
      </c>
      <c r="AX314" s="15" t="s">
        <v>82</v>
      </c>
      <c r="AY314" s="238" t="s">
        <v>220</v>
      </c>
    </row>
    <row r="315" spans="1:65" s="13" customFormat="1" ht="11.25">
      <c r="B315" s="207"/>
      <c r="C315" s="208"/>
      <c r="D315" s="201" t="s">
        <v>231</v>
      </c>
      <c r="E315" s="209" t="s">
        <v>1</v>
      </c>
      <c r="F315" s="210" t="s">
        <v>413</v>
      </c>
      <c r="G315" s="208"/>
      <c r="H315" s="211">
        <v>3</v>
      </c>
      <c r="I315" s="212"/>
      <c r="J315" s="208"/>
      <c r="K315" s="208"/>
      <c r="L315" s="213"/>
      <c r="M315" s="214"/>
      <c r="N315" s="215"/>
      <c r="O315" s="215"/>
      <c r="P315" s="215"/>
      <c r="Q315" s="215"/>
      <c r="R315" s="215"/>
      <c r="S315" s="215"/>
      <c r="T315" s="216"/>
      <c r="AT315" s="217" t="s">
        <v>231</v>
      </c>
      <c r="AU315" s="217" t="s">
        <v>91</v>
      </c>
      <c r="AV315" s="13" t="s">
        <v>91</v>
      </c>
      <c r="AW315" s="13" t="s">
        <v>36</v>
      </c>
      <c r="AX315" s="13" t="s">
        <v>82</v>
      </c>
      <c r="AY315" s="217" t="s">
        <v>220</v>
      </c>
    </row>
    <row r="316" spans="1:65" s="14" customFormat="1" ht="11.25">
      <c r="B316" s="218"/>
      <c r="C316" s="219"/>
      <c r="D316" s="201" t="s">
        <v>231</v>
      </c>
      <c r="E316" s="220" t="s">
        <v>179</v>
      </c>
      <c r="F316" s="221" t="s">
        <v>233</v>
      </c>
      <c r="G316" s="219"/>
      <c r="H316" s="222">
        <v>3</v>
      </c>
      <c r="I316" s="223"/>
      <c r="J316" s="219"/>
      <c r="K316" s="219"/>
      <c r="L316" s="224"/>
      <c r="M316" s="225"/>
      <c r="N316" s="226"/>
      <c r="O316" s="226"/>
      <c r="P316" s="226"/>
      <c r="Q316" s="226"/>
      <c r="R316" s="226"/>
      <c r="S316" s="226"/>
      <c r="T316" s="227"/>
      <c r="AT316" s="228" t="s">
        <v>231</v>
      </c>
      <c r="AU316" s="228" t="s">
        <v>91</v>
      </c>
      <c r="AV316" s="14" t="s">
        <v>226</v>
      </c>
      <c r="AW316" s="14" t="s">
        <v>36</v>
      </c>
      <c r="AX316" s="14" t="s">
        <v>14</v>
      </c>
      <c r="AY316" s="228" t="s">
        <v>220</v>
      </c>
    </row>
    <row r="317" spans="1:65" s="2" customFormat="1" ht="14.45" customHeight="1">
      <c r="A317" s="34"/>
      <c r="B317" s="35"/>
      <c r="C317" s="239" t="s">
        <v>414</v>
      </c>
      <c r="D317" s="239" t="s">
        <v>415</v>
      </c>
      <c r="E317" s="240" t="s">
        <v>416</v>
      </c>
      <c r="F317" s="241" t="s">
        <v>417</v>
      </c>
      <c r="G317" s="242" t="s">
        <v>168</v>
      </c>
      <c r="H317" s="243">
        <v>6.03</v>
      </c>
      <c r="I317" s="244"/>
      <c r="J317" s="245">
        <f>ROUND(I317*H317,2)</f>
        <v>0</v>
      </c>
      <c r="K317" s="241" t="s">
        <v>225</v>
      </c>
      <c r="L317" s="246"/>
      <c r="M317" s="247" t="s">
        <v>1</v>
      </c>
      <c r="N317" s="248" t="s">
        <v>47</v>
      </c>
      <c r="O317" s="71"/>
      <c r="P317" s="197">
        <f>O317*H317</f>
        <v>0</v>
      </c>
      <c r="Q317" s="197">
        <v>1</v>
      </c>
      <c r="R317" s="197">
        <f>Q317*H317</f>
        <v>6.03</v>
      </c>
      <c r="S317" s="197">
        <v>0</v>
      </c>
      <c r="T317" s="198">
        <f>S317*H317</f>
        <v>0</v>
      </c>
      <c r="U317" s="34"/>
      <c r="V317" s="34"/>
      <c r="W317" s="34"/>
      <c r="X317" s="34"/>
      <c r="Y317" s="34"/>
      <c r="Z317" s="34"/>
      <c r="AA317" s="34"/>
      <c r="AB317" s="34"/>
      <c r="AC317" s="34"/>
      <c r="AD317" s="34"/>
      <c r="AE317" s="34"/>
      <c r="AR317" s="199" t="s">
        <v>283</v>
      </c>
      <c r="AT317" s="199" t="s">
        <v>415</v>
      </c>
      <c r="AU317" s="199" t="s">
        <v>91</v>
      </c>
      <c r="AY317" s="17" t="s">
        <v>220</v>
      </c>
      <c r="BE317" s="200">
        <f>IF(N317="základní",J317,0)</f>
        <v>0</v>
      </c>
      <c r="BF317" s="200">
        <f>IF(N317="snížená",J317,0)</f>
        <v>0</v>
      </c>
      <c r="BG317" s="200">
        <f>IF(N317="zákl. přenesená",J317,0)</f>
        <v>0</v>
      </c>
      <c r="BH317" s="200">
        <f>IF(N317="sníž. přenesená",J317,0)</f>
        <v>0</v>
      </c>
      <c r="BI317" s="200">
        <f>IF(N317="nulová",J317,0)</f>
        <v>0</v>
      </c>
      <c r="BJ317" s="17" t="s">
        <v>14</v>
      </c>
      <c r="BK317" s="200">
        <f>ROUND(I317*H317,2)</f>
        <v>0</v>
      </c>
      <c r="BL317" s="17" t="s">
        <v>226</v>
      </c>
      <c r="BM317" s="199" t="s">
        <v>418</v>
      </c>
    </row>
    <row r="318" spans="1:65" s="2" customFormat="1" ht="11.25">
      <c r="A318" s="34"/>
      <c r="B318" s="35"/>
      <c r="C318" s="36"/>
      <c r="D318" s="201" t="s">
        <v>228</v>
      </c>
      <c r="E318" s="36"/>
      <c r="F318" s="202" t="s">
        <v>417</v>
      </c>
      <c r="G318" s="36"/>
      <c r="H318" s="36"/>
      <c r="I318" s="203"/>
      <c r="J318" s="36"/>
      <c r="K318" s="36"/>
      <c r="L318" s="39"/>
      <c r="M318" s="204"/>
      <c r="N318" s="205"/>
      <c r="O318" s="71"/>
      <c r="P318" s="71"/>
      <c r="Q318" s="71"/>
      <c r="R318" s="71"/>
      <c r="S318" s="71"/>
      <c r="T318" s="72"/>
      <c r="U318" s="34"/>
      <c r="V318" s="34"/>
      <c r="W318" s="34"/>
      <c r="X318" s="34"/>
      <c r="Y318" s="34"/>
      <c r="Z318" s="34"/>
      <c r="AA318" s="34"/>
      <c r="AB318" s="34"/>
      <c r="AC318" s="34"/>
      <c r="AD318" s="34"/>
      <c r="AE318" s="34"/>
      <c r="AT318" s="17" t="s">
        <v>228</v>
      </c>
      <c r="AU318" s="17" t="s">
        <v>91</v>
      </c>
    </row>
    <row r="319" spans="1:65" s="13" customFormat="1" ht="11.25">
      <c r="B319" s="207"/>
      <c r="C319" s="208"/>
      <c r="D319" s="201" t="s">
        <v>231</v>
      </c>
      <c r="E319" s="209" t="s">
        <v>1</v>
      </c>
      <c r="F319" s="210" t="s">
        <v>419</v>
      </c>
      <c r="G319" s="208"/>
      <c r="H319" s="211">
        <v>6.03</v>
      </c>
      <c r="I319" s="212"/>
      <c r="J319" s="208"/>
      <c r="K319" s="208"/>
      <c r="L319" s="213"/>
      <c r="M319" s="214"/>
      <c r="N319" s="215"/>
      <c r="O319" s="215"/>
      <c r="P319" s="215"/>
      <c r="Q319" s="215"/>
      <c r="R319" s="215"/>
      <c r="S319" s="215"/>
      <c r="T319" s="216"/>
      <c r="AT319" s="217" t="s">
        <v>231</v>
      </c>
      <c r="AU319" s="217" t="s">
        <v>91</v>
      </c>
      <c r="AV319" s="13" t="s">
        <v>91</v>
      </c>
      <c r="AW319" s="13" t="s">
        <v>36</v>
      </c>
      <c r="AX319" s="13" t="s">
        <v>82</v>
      </c>
      <c r="AY319" s="217" t="s">
        <v>220</v>
      </c>
    </row>
    <row r="320" spans="1:65" s="14" customFormat="1" ht="11.25">
      <c r="B320" s="218"/>
      <c r="C320" s="219"/>
      <c r="D320" s="201" t="s">
        <v>231</v>
      </c>
      <c r="E320" s="220" t="s">
        <v>1</v>
      </c>
      <c r="F320" s="221" t="s">
        <v>233</v>
      </c>
      <c r="G320" s="219"/>
      <c r="H320" s="222">
        <v>6.03</v>
      </c>
      <c r="I320" s="223"/>
      <c r="J320" s="219"/>
      <c r="K320" s="219"/>
      <c r="L320" s="224"/>
      <c r="M320" s="225"/>
      <c r="N320" s="226"/>
      <c r="O320" s="226"/>
      <c r="P320" s="226"/>
      <c r="Q320" s="226"/>
      <c r="R320" s="226"/>
      <c r="S320" s="226"/>
      <c r="T320" s="227"/>
      <c r="AT320" s="228" t="s">
        <v>231</v>
      </c>
      <c r="AU320" s="228" t="s">
        <v>91</v>
      </c>
      <c r="AV320" s="14" t="s">
        <v>226</v>
      </c>
      <c r="AW320" s="14" t="s">
        <v>36</v>
      </c>
      <c r="AX320" s="14" t="s">
        <v>14</v>
      </c>
      <c r="AY320" s="228" t="s">
        <v>220</v>
      </c>
    </row>
    <row r="321" spans="1:65" s="2" customFormat="1" ht="37.9" customHeight="1">
      <c r="A321" s="34"/>
      <c r="B321" s="35"/>
      <c r="C321" s="188" t="s">
        <v>420</v>
      </c>
      <c r="D321" s="188" t="s">
        <v>222</v>
      </c>
      <c r="E321" s="189" t="s">
        <v>421</v>
      </c>
      <c r="F321" s="190" t="s">
        <v>422</v>
      </c>
      <c r="G321" s="191" t="s">
        <v>113</v>
      </c>
      <c r="H321" s="192">
        <v>65.5</v>
      </c>
      <c r="I321" s="193"/>
      <c r="J321" s="194">
        <f>ROUND(I321*H321,2)</f>
        <v>0</v>
      </c>
      <c r="K321" s="190" t="s">
        <v>225</v>
      </c>
      <c r="L321" s="39"/>
      <c r="M321" s="195" t="s">
        <v>1</v>
      </c>
      <c r="N321" s="196" t="s">
        <v>47</v>
      </c>
      <c r="O321" s="71"/>
      <c r="P321" s="197">
        <f>O321*H321</f>
        <v>0</v>
      </c>
      <c r="Q321" s="197">
        <v>0</v>
      </c>
      <c r="R321" s="197">
        <f>Q321*H321</f>
        <v>0</v>
      </c>
      <c r="S321" s="197">
        <v>0</v>
      </c>
      <c r="T321" s="198">
        <f>S321*H321</f>
        <v>0</v>
      </c>
      <c r="U321" s="34"/>
      <c r="V321" s="34"/>
      <c r="W321" s="34"/>
      <c r="X321" s="34"/>
      <c r="Y321" s="34"/>
      <c r="Z321" s="34"/>
      <c r="AA321" s="34"/>
      <c r="AB321" s="34"/>
      <c r="AC321" s="34"/>
      <c r="AD321" s="34"/>
      <c r="AE321" s="34"/>
      <c r="AR321" s="199" t="s">
        <v>226</v>
      </c>
      <c r="AT321" s="199" t="s">
        <v>222</v>
      </c>
      <c r="AU321" s="199" t="s">
        <v>91</v>
      </c>
      <c r="AY321" s="17" t="s">
        <v>220</v>
      </c>
      <c r="BE321" s="200">
        <f>IF(N321="základní",J321,0)</f>
        <v>0</v>
      </c>
      <c r="BF321" s="200">
        <f>IF(N321="snížená",J321,0)</f>
        <v>0</v>
      </c>
      <c r="BG321" s="200">
        <f>IF(N321="zákl. přenesená",J321,0)</f>
        <v>0</v>
      </c>
      <c r="BH321" s="200">
        <f>IF(N321="sníž. přenesená",J321,0)</f>
        <v>0</v>
      </c>
      <c r="BI321" s="200">
        <f>IF(N321="nulová",J321,0)</f>
        <v>0</v>
      </c>
      <c r="BJ321" s="17" t="s">
        <v>14</v>
      </c>
      <c r="BK321" s="200">
        <f>ROUND(I321*H321,2)</f>
        <v>0</v>
      </c>
      <c r="BL321" s="17" t="s">
        <v>226</v>
      </c>
      <c r="BM321" s="199" t="s">
        <v>423</v>
      </c>
    </row>
    <row r="322" spans="1:65" s="2" customFormat="1" ht="19.5">
      <c r="A322" s="34"/>
      <c r="B322" s="35"/>
      <c r="C322" s="36"/>
      <c r="D322" s="201" t="s">
        <v>228</v>
      </c>
      <c r="E322" s="36"/>
      <c r="F322" s="202" t="s">
        <v>422</v>
      </c>
      <c r="G322" s="36"/>
      <c r="H322" s="36"/>
      <c r="I322" s="203"/>
      <c r="J322" s="36"/>
      <c r="K322" s="36"/>
      <c r="L322" s="39"/>
      <c r="M322" s="204"/>
      <c r="N322" s="205"/>
      <c r="O322" s="71"/>
      <c r="P322" s="71"/>
      <c r="Q322" s="71"/>
      <c r="R322" s="71"/>
      <c r="S322" s="71"/>
      <c r="T322" s="72"/>
      <c r="U322" s="34"/>
      <c r="V322" s="34"/>
      <c r="W322" s="34"/>
      <c r="X322" s="34"/>
      <c r="Y322" s="34"/>
      <c r="Z322" s="34"/>
      <c r="AA322" s="34"/>
      <c r="AB322" s="34"/>
      <c r="AC322" s="34"/>
      <c r="AD322" s="34"/>
      <c r="AE322" s="34"/>
      <c r="AT322" s="17" t="s">
        <v>228</v>
      </c>
      <c r="AU322" s="17" t="s">
        <v>91</v>
      </c>
    </row>
    <row r="323" spans="1:65" s="2" customFormat="1" ht="39">
      <c r="A323" s="34"/>
      <c r="B323" s="35"/>
      <c r="C323" s="36"/>
      <c r="D323" s="201" t="s">
        <v>229</v>
      </c>
      <c r="E323" s="36"/>
      <c r="F323" s="206" t="s">
        <v>424</v>
      </c>
      <c r="G323" s="36"/>
      <c r="H323" s="36"/>
      <c r="I323" s="203"/>
      <c r="J323" s="36"/>
      <c r="K323" s="36"/>
      <c r="L323" s="39"/>
      <c r="M323" s="204"/>
      <c r="N323" s="205"/>
      <c r="O323" s="71"/>
      <c r="P323" s="71"/>
      <c r="Q323" s="71"/>
      <c r="R323" s="71"/>
      <c r="S323" s="71"/>
      <c r="T323" s="72"/>
      <c r="U323" s="34"/>
      <c r="V323" s="34"/>
      <c r="W323" s="34"/>
      <c r="X323" s="34"/>
      <c r="Y323" s="34"/>
      <c r="Z323" s="34"/>
      <c r="AA323" s="34"/>
      <c r="AB323" s="34"/>
      <c r="AC323" s="34"/>
      <c r="AD323" s="34"/>
      <c r="AE323" s="34"/>
      <c r="AT323" s="17" t="s">
        <v>229</v>
      </c>
      <c r="AU323" s="17" t="s">
        <v>91</v>
      </c>
    </row>
    <row r="324" spans="1:65" s="15" customFormat="1" ht="11.25">
      <c r="B324" s="229"/>
      <c r="C324" s="230"/>
      <c r="D324" s="201" t="s">
        <v>231</v>
      </c>
      <c r="E324" s="231" t="s">
        <v>1</v>
      </c>
      <c r="F324" s="232" t="s">
        <v>425</v>
      </c>
      <c r="G324" s="230"/>
      <c r="H324" s="231" t="s">
        <v>1</v>
      </c>
      <c r="I324" s="233"/>
      <c r="J324" s="230"/>
      <c r="K324" s="230"/>
      <c r="L324" s="234"/>
      <c r="M324" s="235"/>
      <c r="N324" s="236"/>
      <c r="O324" s="236"/>
      <c r="P324" s="236"/>
      <c r="Q324" s="236"/>
      <c r="R324" s="236"/>
      <c r="S324" s="236"/>
      <c r="T324" s="237"/>
      <c r="AT324" s="238" t="s">
        <v>231</v>
      </c>
      <c r="AU324" s="238" t="s">
        <v>91</v>
      </c>
      <c r="AV324" s="15" t="s">
        <v>14</v>
      </c>
      <c r="AW324" s="15" t="s">
        <v>36</v>
      </c>
      <c r="AX324" s="15" t="s">
        <v>82</v>
      </c>
      <c r="AY324" s="238" t="s">
        <v>220</v>
      </c>
    </row>
    <row r="325" spans="1:65" s="13" customFormat="1" ht="11.25">
      <c r="B325" s="207"/>
      <c r="C325" s="208"/>
      <c r="D325" s="201" t="s">
        <v>231</v>
      </c>
      <c r="E325" s="209" t="s">
        <v>1</v>
      </c>
      <c r="F325" s="210" t="s">
        <v>426</v>
      </c>
      <c r="G325" s="208"/>
      <c r="H325" s="211">
        <v>35</v>
      </c>
      <c r="I325" s="212"/>
      <c r="J325" s="208"/>
      <c r="K325" s="208"/>
      <c r="L325" s="213"/>
      <c r="M325" s="214"/>
      <c r="N325" s="215"/>
      <c r="O325" s="215"/>
      <c r="P325" s="215"/>
      <c r="Q325" s="215"/>
      <c r="R325" s="215"/>
      <c r="S325" s="215"/>
      <c r="T325" s="216"/>
      <c r="AT325" s="217" t="s">
        <v>231</v>
      </c>
      <c r="AU325" s="217" t="s">
        <v>91</v>
      </c>
      <c r="AV325" s="13" t="s">
        <v>91</v>
      </c>
      <c r="AW325" s="13" t="s">
        <v>36</v>
      </c>
      <c r="AX325" s="13" t="s">
        <v>82</v>
      </c>
      <c r="AY325" s="217" t="s">
        <v>220</v>
      </c>
    </row>
    <row r="326" spans="1:65" s="13" customFormat="1" ht="11.25">
      <c r="B326" s="207"/>
      <c r="C326" s="208"/>
      <c r="D326" s="201" t="s">
        <v>231</v>
      </c>
      <c r="E326" s="209" t="s">
        <v>1</v>
      </c>
      <c r="F326" s="210" t="s">
        <v>427</v>
      </c>
      <c r="G326" s="208"/>
      <c r="H326" s="211">
        <v>18</v>
      </c>
      <c r="I326" s="212"/>
      <c r="J326" s="208"/>
      <c r="K326" s="208"/>
      <c r="L326" s="213"/>
      <c r="M326" s="214"/>
      <c r="N326" s="215"/>
      <c r="O326" s="215"/>
      <c r="P326" s="215"/>
      <c r="Q326" s="215"/>
      <c r="R326" s="215"/>
      <c r="S326" s="215"/>
      <c r="T326" s="216"/>
      <c r="AT326" s="217" t="s">
        <v>231</v>
      </c>
      <c r="AU326" s="217" t="s">
        <v>91</v>
      </c>
      <c r="AV326" s="13" t="s">
        <v>91</v>
      </c>
      <c r="AW326" s="13" t="s">
        <v>36</v>
      </c>
      <c r="AX326" s="13" t="s">
        <v>82</v>
      </c>
      <c r="AY326" s="217" t="s">
        <v>220</v>
      </c>
    </row>
    <row r="327" spans="1:65" s="13" customFormat="1" ht="11.25">
      <c r="B327" s="207"/>
      <c r="C327" s="208"/>
      <c r="D327" s="201" t="s">
        <v>231</v>
      </c>
      <c r="E327" s="209" t="s">
        <v>1</v>
      </c>
      <c r="F327" s="210" t="s">
        <v>428</v>
      </c>
      <c r="G327" s="208"/>
      <c r="H327" s="211">
        <v>12.5</v>
      </c>
      <c r="I327" s="212"/>
      <c r="J327" s="208"/>
      <c r="K327" s="208"/>
      <c r="L327" s="213"/>
      <c r="M327" s="214"/>
      <c r="N327" s="215"/>
      <c r="O327" s="215"/>
      <c r="P327" s="215"/>
      <c r="Q327" s="215"/>
      <c r="R327" s="215"/>
      <c r="S327" s="215"/>
      <c r="T327" s="216"/>
      <c r="AT327" s="217" t="s">
        <v>231</v>
      </c>
      <c r="AU327" s="217" t="s">
        <v>91</v>
      </c>
      <c r="AV327" s="13" t="s">
        <v>91</v>
      </c>
      <c r="AW327" s="13" t="s">
        <v>36</v>
      </c>
      <c r="AX327" s="13" t="s">
        <v>82</v>
      </c>
      <c r="AY327" s="217" t="s">
        <v>220</v>
      </c>
    </row>
    <row r="328" spans="1:65" s="14" customFormat="1" ht="11.25">
      <c r="B328" s="218"/>
      <c r="C328" s="219"/>
      <c r="D328" s="201" t="s">
        <v>231</v>
      </c>
      <c r="E328" s="220" t="s">
        <v>149</v>
      </c>
      <c r="F328" s="221" t="s">
        <v>233</v>
      </c>
      <c r="G328" s="219"/>
      <c r="H328" s="222">
        <v>65.5</v>
      </c>
      <c r="I328" s="223"/>
      <c r="J328" s="219"/>
      <c r="K328" s="219"/>
      <c r="L328" s="224"/>
      <c r="M328" s="225"/>
      <c r="N328" s="226"/>
      <c r="O328" s="226"/>
      <c r="P328" s="226"/>
      <c r="Q328" s="226"/>
      <c r="R328" s="226"/>
      <c r="S328" s="226"/>
      <c r="T328" s="227"/>
      <c r="AT328" s="228" t="s">
        <v>231</v>
      </c>
      <c r="AU328" s="228" t="s">
        <v>91</v>
      </c>
      <c r="AV328" s="14" t="s">
        <v>226</v>
      </c>
      <c r="AW328" s="14" t="s">
        <v>36</v>
      </c>
      <c r="AX328" s="14" t="s">
        <v>14</v>
      </c>
      <c r="AY328" s="228" t="s">
        <v>220</v>
      </c>
    </row>
    <row r="329" spans="1:65" s="2" customFormat="1" ht="14.45" customHeight="1">
      <c r="A329" s="34"/>
      <c r="B329" s="35"/>
      <c r="C329" s="239" t="s">
        <v>429</v>
      </c>
      <c r="D329" s="239" t="s">
        <v>415</v>
      </c>
      <c r="E329" s="240" t="s">
        <v>430</v>
      </c>
      <c r="F329" s="241" t="s">
        <v>431</v>
      </c>
      <c r="G329" s="242" t="s">
        <v>168</v>
      </c>
      <c r="H329" s="243">
        <v>12.118</v>
      </c>
      <c r="I329" s="244"/>
      <c r="J329" s="245">
        <f>ROUND(I329*H329,2)</f>
        <v>0</v>
      </c>
      <c r="K329" s="241" t="s">
        <v>225</v>
      </c>
      <c r="L329" s="246"/>
      <c r="M329" s="247" t="s">
        <v>1</v>
      </c>
      <c r="N329" s="248" t="s">
        <v>47</v>
      </c>
      <c r="O329" s="71"/>
      <c r="P329" s="197">
        <f>O329*H329</f>
        <v>0</v>
      </c>
      <c r="Q329" s="197">
        <v>1</v>
      </c>
      <c r="R329" s="197">
        <f>Q329*H329</f>
        <v>12.118</v>
      </c>
      <c r="S329" s="197">
        <v>0</v>
      </c>
      <c r="T329" s="198">
        <f>S329*H329</f>
        <v>0</v>
      </c>
      <c r="U329" s="34"/>
      <c r="V329" s="34"/>
      <c r="W329" s="34"/>
      <c r="X329" s="34"/>
      <c r="Y329" s="34"/>
      <c r="Z329" s="34"/>
      <c r="AA329" s="34"/>
      <c r="AB329" s="34"/>
      <c r="AC329" s="34"/>
      <c r="AD329" s="34"/>
      <c r="AE329" s="34"/>
      <c r="AR329" s="199" t="s">
        <v>283</v>
      </c>
      <c r="AT329" s="199" t="s">
        <v>415</v>
      </c>
      <c r="AU329" s="199" t="s">
        <v>91</v>
      </c>
      <c r="AY329" s="17" t="s">
        <v>220</v>
      </c>
      <c r="BE329" s="200">
        <f>IF(N329="základní",J329,0)</f>
        <v>0</v>
      </c>
      <c r="BF329" s="200">
        <f>IF(N329="snížená",J329,0)</f>
        <v>0</v>
      </c>
      <c r="BG329" s="200">
        <f>IF(N329="zákl. přenesená",J329,0)</f>
        <v>0</v>
      </c>
      <c r="BH329" s="200">
        <f>IF(N329="sníž. přenesená",J329,0)</f>
        <v>0</v>
      </c>
      <c r="BI329" s="200">
        <f>IF(N329="nulová",J329,0)</f>
        <v>0</v>
      </c>
      <c r="BJ329" s="17" t="s">
        <v>14</v>
      </c>
      <c r="BK329" s="200">
        <f>ROUND(I329*H329,2)</f>
        <v>0</v>
      </c>
      <c r="BL329" s="17" t="s">
        <v>226</v>
      </c>
      <c r="BM329" s="199" t="s">
        <v>432</v>
      </c>
    </row>
    <row r="330" spans="1:65" s="2" customFormat="1" ht="11.25">
      <c r="A330" s="34"/>
      <c r="B330" s="35"/>
      <c r="C330" s="36"/>
      <c r="D330" s="201" t="s">
        <v>228</v>
      </c>
      <c r="E330" s="36"/>
      <c r="F330" s="202" t="s">
        <v>431</v>
      </c>
      <c r="G330" s="36"/>
      <c r="H330" s="36"/>
      <c r="I330" s="203"/>
      <c r="J330" s="36"/>
      <c r="K330" s="36"/>
      <c r="L330" s="39"/>
      <c r="M330" s="204"/>
      <c r="N330" s="205"/>
      <c r="O330" s="71"/>
      <c r="P330" s="71"/>
      <c r="Q330" s="71"/>
      <c r="R330" s="71"/>
      <c r="S330" s="71"/>
      <c r="T330" s="72"/>
      <c r="U330" s="34"/>
      <c r="V330" s="34"/>
      <c r="W330" s="34"/>
      <c r="X330" s="34"/>
      <c r="Y330" s="34"/>
      <c r="Z330" s="34"/>
      <c r="AA330" s="34"/>
      <c r="AB330" s="34"/>
      <c r="AC330" s="34"/>
      <c r="AD330" s="34"/>
      <c r="AE330" s="34"/>
      <c r="AT330" s="17" t="s">
        <v>228</v>
      </c>
      <c r="AU330" s="17" t="s">
        <v>91</v>
      </c>
    </row>
    <row r="331" spans="1:65" s="13" customFormat="1" ht="11.25">
      <c r="B331" s="207"/>
      <c r="C331" s="208"/>
      <c r="D331" s="201" t="s">
        <v>231</v>
      </c>
      <c r="E331" s="209" t="s">
        <v>1</v>
      </c>
      <c r="F331" s="210" t="s">
        <v>433</v>
      </c>
      <c r="G331" s="208"/>
      <c r="H331" s="211">
        <v>12.118</v>
      </c>
      <c r="I331" s="212"/>
      <c r="J331" s="208"/>
      <c r="K331" s="208"/>
      <c r="L331" s="213"/>
      <c r="M331" s="214"/>
      <c r="N331" s="215"/>
      <c r="O331" s="215"/>
      <c r="P331" s="215"/>
      <c r="Q331" s="215"/>
      <c r="R331" s="215"/>
      <c r="S331" s="215"/>
      <c r="T331" s="216"/>
      <c r="AT331" s="217" t="s">
        <v>231</v>
      </c>
      <c r="AU331" s="217" t="s">
        <v>91</v>
      </c>
      <c r="AV331" s="13" t="s">
        <v>91</v>
      </c>
      <c r="AW331" s="13" t="s">
        <v>36</v>
      </c>
      <c r="AX331" s="13" t="s">
        <v>82</v>
      </c>
      <c r="AY331" s="217" t="s">
        <v>220</v>
      </c>
    </row>
    <row r="332" spans="1:65" s="14" customFormat="1" ht="11.25">
      <c r="B332" s="218"/>
      <c r="C332" s="219"/>
      <c r="D332" s="201" t="s">
        <v>231</v>
      </c>
      <c r="E332" s="220" t="s">
        <v>1</v>
      </c>
      <c r="F332" s="221" t="s">
        <v>233</v>
      </c>
      <c r="G332" s="219"/>
      <c r="H332" s="222">
        <v>12.118</v>
      </c>
      <c r="I332" s="223"/>
      <c r="J332" s="219"/>
      <c r="K332" s="219"/>
      <c r="L332" s="224"/>
      <c r="M332" s="225"/>
      <c r="N332" s="226"/>
      <c r="O332" s="226"/>
      <c r="P332" s="226"/>
      <c r="Q332" s="226"/>
      <c r="R332" s="226"/>
      <c r="S332" s="226"/>
      <c r="T332" s="227"/>
      <c r="AT332" s="228" t="s">
        <v>231</v>
      </c>
      <c r="AU332" s="228" t="s">
        <v>91</v>
      </c>
      <c r="AV332" s="14" t="s">
        <v>226</v>
      </c>
      <c r="AW332" s="14" t="s">
        <v>36</v>
      </c>
      <c r="AX332" s="14" t="s">
        <v>14</v>
      </c>
      <c r="AY332" s="228" t="s">
        <v>220</v>
      </c>
    </row>
    <row r="333" spans="1:65" s="2" customFormat="1" ht="37.9" customHeight="1">
      <c r="A333" s="34"/>
      <c r="B333" s="35"/>
      <c r="C333" s="188" t="s">
        <v>434</v>
      </c>
      <c r="D333" s="188" t="s">
        <v>222</v>
      </c>
      <c r="E333" s="189" t="s">
        <v>435</v>
      </c>
      <c r="F333" s="190" t="s">
        <v>436</v>
      </c>
      <c r="G333" s="191" t="s">
        <v>113</v>
      </c>
      <c r="H333" s="192">
        <v>65.5</v>
      </c>
      <c r="I333" s="193"/>
      <c r="J333" s="194">
        <f>ROUND(I333*H333,2)</f>
        <v>0</v>
      </c>
      <c r="K333" s="190" t="s">
        <v>225</v>
      </c>
      <c r="L333" s="39"/>
      <c r="M333" s="195" t="s">
        <v>1</v>
      </c>
      <c r="N333" s="196" t="s">
        <v>47</v>
      </c>
      <c r="O333" s="71"/>
      <c r="P333" s="197">
        <f>O333*H333</f>
        <v>0</v>
      </c>
      <c r="Q333" s="197">
        <v>0</v>
      </c>
      <c r="R333" s="197">
        <f>Q333*H333</f>
        <v>0</v>
      </c>
      <c r="S333" s="197">
        <v>0</v>
      </c>
      <c r="T333" s="198">
        <f>S333*H333</f>
        <v>0</v>
      </c>
      <c r="U333" s="34"/>
      <c r="V333" s="34"/>
      <c r="W333" s="34"/>
      <c r="X333" s="34"/>
      <c r="Y333" s="34"/>
      <c r="Z333" s="34"/>
      <c r="AA333" s="34"/>
      <c r="AB333" s="34"/>
      <c r="AC333" s="34"/>
      <c r="AD333" s="34"/>
      <c r="AE333" s="34"/>
      <c r="AR333" s="199" t="s">
        <v>226</v>
      </c>
      <c r="AT333" s="199" t="s">
        <v>222</v>
      </c>
      <c r="AU333" s="199" t="s">
        <v>91</v>
      </c>
      <c r="AY333" s="17" t="s">
        <v>220</v>
      </c>
      <c r="BE333" s="200">
        <f>IF(N333="základní",J333,0)</f>
        <v>0</v>
      </c>
      <c r="BF333" s="200">
        <f>IF(N333="snížená",J333,0)</f>
        <v>0</v>
      </c>
      <c r="BG333" s="200">
        <f>IF(N333="zákl. přenesená",J333,0)</f>
        <v>0</v>
      </c>
      <c r="BH333" s="200">
        <f>IF(N333="sníž. přenesená",J333,0)</f>
        <v>0</v>
      </c>
      <c r="BI333" s="200">
        <f>IF(N333="nulová",J333,0)</f>
        <v>0</v>
      </c>
      <c r="BJ333" s="17" t="s">
        <v>14</v>
      </c>
      <c r="BK333" s="200">
        <f>ROUND(I333*H333,2)</f>
        <v>0</v>
      </c>
      <c r="BL333" s="17" t="s">
        <v>226</v>
      </c>
      <c r="BM333" s="199" t="s">
        <v>437</v>
      </c>
    </row>
    <row r="334" spans="1:65" s="2" customFormat="1" ht="19.5">
      <c r="A334" s="34"/>
      <c r="B334" s="35"/>
      <c r="C334" s="36"/>
      <c r="D334" s="201" t="s">
        <v>228</v>
      </c>
      <c r="E334" s="36"/>
      <c r="F334" s="202" t="s">
        <v>436</v>
      </c>
      <c r="G334" s="36"/>
      <c r="H334" s="36"/>
      <c r="I334" s="203"/>
      <c r="J334" s="36"/>
      <c r="K334" s="36"/>
      <c r="L334" s="39"/>
      <c r="M334" s="204"/>
      <c r="N334" s="205"/>
      <c r="O334" s="71"/>
      <c r="P334" s="71"/>
      <c r="Q334" s="71"/>
      <c r="R334" s="71"/>
      <c r="S334" s="71"/>
      <c r="T334" s="72"/>
      <c r="U334" s="34"/>
      <c r="V334" s="34"/>
      <c r="W334" s="34"/>
      <c r="X334" s="34"/>
      <c r="Y334" s="34"/>
      <c r="Z334" s="34"/>
      <c r="AA334" s="34"/>
      <c r="AB334" s="34"/>
      <c r="AC334" s="34"/>
      <c r="AD334" s="34"/>
      <c r="AE334" s="34"/>
      <c r="AT334" s="17" t="s">
        <v>228</v>
      </c>
      <c r="AU334" s="17" t="s">
        <v>91</v>
      </c>
    </row>
    <row r="335" spans="1:65" s="2" customFormat="1" ht="117">
      <c r="A335" s="34"/>
      <c r="B335" s="35"/>
      <c r="C335" s="36"/>
      <c r="D335" s="201" t="s">
        <v>229</v>
      </c>
      <c r="E335" s="36"/>
      <c r="F335" s="206" t="s">
        <v>438</v>
      </c>
      <c r="G335" s="36"/>
      <c r="H335" s="36"/>
      <c r="I335" s="203"/>
      <c r="J335" s="36"/>
      <c r="K335" s="36"/>
      <c r="L335" s="39"/>
      <c r="M335" s="204"/>
      <c r="N335" s="205"/>
      <c r="O335" s="71"/>
      <c r="P335" s="71"/>
      <c r="Q335" s="71"/>
      <c r="R335" s="71"/>
      <c r="S335" s="71"/>
      <c r="T335" s="72"/>
      <c r="U335" s="34"/>
      <c r="V335" s="34"/>
      <c r="W335" s="34"/>
      <c r="X335" s="34"/>
      <c r="Y335" s="34"/>
      <c r="Z335" s="34"/>
      <c r="AA335" s="34"/>
      <c r="AB335" s="34"/>
      <c r="AC335" s="34"/>
      <c r="AD335" s="34"/>
      <c r="AE335" s="34"/>
      <c r="AT335" s="17" t="s">
        <v>229</v>
      </c>
      <c r="AU335" s="17" t="s">
        <v>91</v>
      </c>
    </row>
    <row r="336" spans="1:65" s="13" customFormat="1" ht="11.25">
      <c r="B336" s="207"/>
      <c r="C336" s="208"/>
      <c r="D336" s="201" t="s">
        <v>231</v>
      </c>
      <c r="E336" s="209" t="s">
        <v>1</v>
      </c>
      <c r="F336" s="210" t="s">
        <v>149</v>
      </c>
      <c r="G336" s="208"/>
      <c r="H336" s="211">
        <v>65.5</v>
      </c>
      <c r="I336" s="212"/>
      <c r="J336" s="208"/>
      <c r="K336" s="208"/>
      <c r="L336" s="213"/>
      <c r="M336" s="214"/>
      <c r="N336" s="215"/>
      <c r="O336" s="215"/>
      <c r="P336" s="215"/>
      <c r="Q336" s="215"/>
      <c r="R336" s="215"/>
      <c r="S336" s="215"/>
      <c r="T336" s="216"/>
      <c r="AT336" s="217" t="s">
        <v>231</v>
      </c>
      <c r="AU336" s="217" t="s">
        <v>91</v>
      </c>
      <c r="AV336" s="13" t="s">
        <v>91</v>
      </c>
      <c r="AW336" s="13" t="s">
        <v>36</v>
      </c>
      <c r="AX336" s="13" t="s">
        <v>82</v>
      </c>
      <c r="AY336" s="217" t="s">
        <v>220</v>
      </c>
    </row>
    <row r="337" spans="1:65" s="14" customFormat="1" ht="11.25">
      <c r="B337" s="218"/>
      <c r="C337" s="219"/>
      <c r="D337" s="201" t="s">
        <v>231</v>
      </c>
      <c r="E337" s="220" t="s">
        <v>1</v>
      </c>
      <c r="F337" s="221" t="s">
        <v>233</v>
      </c>
      <c r="G337" s="219"/>
      <c r="H337" s="222">
        <v>65.5</v>
      </c>
      <c r="I337" s="223"/>
      <c r="J337" s="219"/>
      <c r="K337" s="219"/>
      <c r="L337" s="224"/>
      <c r="M337" s="225"/>
      <c r="N337" s="226"/>
      <c r="O337" s="226"/>
      <c r="P337" s="226"/>
      <c r="Q337" s="226"/>
      <c r="R337" s="226"/>
      <c r="S337" s="226"/>
      <c r="T337" s="227"/>
      <c r="AT337" s="228" t="s">
        <v>231</v>
      </c>
      <c r="AU337" s="228" t="s">
        <v>91</v>
      </c>
      <c r="AV337" s="14" t="s">
        <v>226</v>
      </c>
      <c r="AW337" s="14" t="s">
        <v>36</v>
      </c>
      <c r="AX337" s="14" t="s">
        <v>14</v>
      </c>
      <c r="AY337" s="228" t="s">
        <v>220</v>
      </c>
    </row>
    <row r="338" spans="1:65" s="2" customFormat="1" ht="14.45" customHeight="1">
      <c r="A338" s="34"/>
      <c r="B338" s="35"/>
      <c r="C338" s="239" t="s">
        <v>439</v>
      </c>
      <c r="D338" s="239" t="s">
        <v>415</v>
      </c>
      <c r="E338" s="240" t="s">
        <v>440</v>
      </c>
      <c r="F338" s="241" t="s">
        <v>441</v>
      </c>
      <c r="G338" s="242" t="s">
        <v>442</v>
      </c>
      <c r="H338" s="243">
        <v>0.98299999999999998</v>
      </c>
      <c r="I338" s="244"/>
      <c r="J338" s="245">
        <f>ROUND(I338*H338,2)</f>
        <v>0</v>
      </c>
      <c r="K338" s="241" t="s">
        <v>225</v>
      </c>
      <c r="L338" s="246"/>
      <c r="M338" s="247" t="s">
        <v>1</v>
      </c>
      <c r="N338" s="248" t="s">
        <v>47</v>
      </c>
      <c r="O338" s="71"/>
      <c r="P338" s="197">
        <f>O338*H338</f>
        <v>0</v>
      </c>
      <c r="Q338" s="197">
        <v>1E-3</v>
      </c>
      <c r="R338" s="197">
        <f>Q338*H338</f>
        <v>9.8299999999999993E-4</v>
      </c>
      <c r="S338" s="197">
        <v>0</v>
      </c>
      <c r="T338" s="198">
        <f>S338*H338</f>
        <v>0</v>
      </c>
      <c r="U338" s="34"/>
      <c r="V338" s="34"/>
      <c r="W338" s="34"/>
      <c r="X338" s="34"/>
      <c r="Y338" s="34"/>
      <c r="Z338" s="34"/>
      <c r="AA338" s="34"/>
      <c r="AB338" s="34"/>
      <c r="AC338" s="34"/>
      <c r="AD338" s="34"/>
      <c r="AE338" s="34"/>
      <c r="AR338" s="199" t="s">
        <v>283</v>
      </c>
      <c r="AT338" s="199" t="s">
        <v>415</v>
      </c>
      <c r="AU338" s="199" t="s">
        <v>91</v>
      </c>
      <c r="AY338" s="17" t="s">
        <v>220</v>
      </c>
      <c r="BE338" s="200">
        <f>IF(N338="základní",J338,0)</f>
        <v>0</v>
      </c>
      <c r="BF338" s="200">
        <f>IF(N338="snížená",J338,0)</f>
        <v>0</v>
      </c>
      <c r="BG338" s="200">
        <f>IF(N338="zákl. přenesená",J338,0)</f>
        <v>0</v>
      </c>
      <c r="BH338" s="200">
        <f>IF(N338="sníž. přenesená",J338,0)</f>
        <v>0</v>
      </c>
      <c r="BI338" s="200">
        <f>IF(N338="nulová",J338,0)</f>
        <v>0</v>
      </c>
      <c r="BJ338" s="17" t="s">
        <v>14</v>
      </c>
      <c r="BK338" s="200">
        <f>ROUND(I338*H338,2)</f>
        <v>0</v>
      </c>
      <c r="BL338" s="17" t="s">
        <v>226</v>
      </c>
      <c r="BM338" s="199" t="s">
        <v>443</v>
      </c>
    </row>
    <row r="339" spans="1:65" s="2" customFormat="1" ht="11.25">
      <c r="A339" s="34"/>
      <c r="B339" s="35"/>
      <c r="C339" s="36"/>
      <c r="D339" s="201" t="s">
        <v>228</v>
      </c>
      <c r="E339" s="36"/>
      <c r="F339" s="202" t="s">
        <v>441</v>
      </c>
      <c r="G339" s="36"/>
      <c r="H339" s="36"/>
      <c r="I339" s="203"/>
      <c r="J339" s="36"/>
      <c r="K339" s="36"/>
      <c r="L339" s="39"/>
      <c r="M339" s="204"/>
      <c r="N339" s="205"/>
      <c r="O339" s="71"/>
      <c r="P339" s="71"/>
      <c r="Q339" s="71"/>
      <c r="R339" s="71"/>
      <c r="S339" s="71"/>
      <c r="T339" s="72"/>
      <c r="U339" s="34"/>
      <c r="V339" s="34"/>
      <c r="W339" s="34"/>
      <c r="X339" s="34"/>
      <c r="Y339" s="34"/>
      <c r="Z339" s="34"/>
      <c r="AA339" s="34"/>
      <c r="AB339" s="34"/>
      <c r="AC339" s="34"/>
      <c r="AD339" s="34"/>
      <c r="AE339" s="34"/>
      <c r="AT339" s="17" t="s">
        <v>228</v>
      </c>
      <c r="AU339" s="17" t="s">
        <v>91</v>
      </c>
    </row>
    <row r="340" spans="1:65" s="13" customFormat="1" ht="11.25">
      <c r="B340" s="207"/>
      <c r="C340" s="208"/>
      <c r="D340" s="201" t="s">
        <v>231</v>
      </c>
      <c r="E340" s="209" t="s">
        <v>1</v>
      </c>
      <c r="F340" s="210" t="s">
        <v>444</v>
      </c>
      <c r="G340" s="208"/>
      <c r="H340" s="211">
        <v>0.98299999999999998</v>
      </c>
      <c r="I340" s="212"/>
      <c r="J340" s="208"/>
      <c r="K340" s="208"/>
      <c r="L340" s="213"/>
      <c r="M340" s="214"/>
      <c r="N340" s="215"/>
      <c r="O340" s="215"/>
      <c r="P340" s="215"/>
      <c r="Q340" s="215"/>
      <c r="R340" s="215"/>
      <c r="S340" s="215"/>
      <c r="T340" s="216"/>
      <c r="AT340" s="217" t="s">
        <v>231</v>
      </c>
      <c r="AU340" s="217" t="s">
        <v>91</v>
      </c>
      <c r="AV340" s="13" t="s">
        <v>91</v>
      </c>
      <c r="AW340" s="13" t="s">
        <v>36</v>
      </c>
      <c r="AX340" s="13" t="s">
        <v>82</v>
      </c>
      <c r="AY340" s="217" t="s">
        <v>220</v>
      </c>
    </row>
    <row r="341" spans="1:65" s="14" customFormat="1" ht="11.25">
      <c r="B341" s="218"/>
      <c r="C341" s="219"/>
      <c r="D341" s="201" t="s">
        <v>231</v>
      </c>
      <c r="E341" s="220" t="s">
        <v>1</v>
      </c>
      <c r="F341" s="221" t="s">
        <v>233</v>
      </c>
      <c r="G341" s="219"/>
      <c r="H341" s="222">
        <v>0.98299999999999998</v>
      </c>
      <c r="I341" s="223"/>
      <c r="J341" s="219"/>
      <c r="K341" s="219"/>
      <c r="L341" s="224"/>
      <c r="M341" s="225"/>
      <c r="N341" s="226"/>
      <c r="O341" s="226"/>
      <c r="P341" s="226"/>
      <c r="Q341" s="226"/>
      <c r="R341" s="226"/>
      <c r="S341" s="226"/>
      <c r="T341" s="227"/>
      <c r="AT341" s="228" t="s">
        <v>231</v>
      </c>
      <c r="AU341" s="228" t="s">
        <v>91</v>
      </c>
      <c r="AV341" s="14" t="s">
        <v>226</v>
      </c>
      <c r="AW341" s="14" t="s">
        <v>36</v>
      </c>
      <c r="AX341" s="14" t="s">
        <v>14</v>
      </c>
      <c r="AY341" s="228" t="s">
        <v>220</v>
      </c>
    </row>
    <row r="342" spans="1:65" s="2" customFormat="1" ht="24.2" customHeight="1">
      <c r="A342" s="34"/>
      <c r="B342" s="35"/>
      <c r="C342" s="188" t="s">
        <v>445</v>
      </c>
      <c r="D342" s="188" t="s">
        <v>222</v>
      </c>
      <c r="E342" s="189" t="s">
        <v>446</v>
      </c>
      <c r="F342" s="190" t="s">
        <v>447</v>
      </c>
      <c r="G342" s="191" t="s">
        <v>113</v>
      </c>
      <c r="H342" s="192">
        <v>65.5</v>
      </c>
      <c r="I342" s="193"/>
      <c r="J342" s="194">
        <f>ROUND(I342*H342,2)</f>
        <v>0</v>
      </c>
      <c r="K342" s="190" t="s">
        <v>225</v>
      </c>
      <c r="L342" s="39"/>
      <c r="M342" s="195" t="s">
        <v>1</v>
      </c>
      <c r="N342" s="196" t="s">
        <v>47</v>
      </c>
      <c r="O342" s="71"/>
      <c r="P342" s="197">
        <f>O342*H342</f>
        <v>0</v>
      </c>
      <c r="Q342" s="197">
        <v>0</v>
      </c>
      <c r="R342" s="197">
        <f>Q342*H342</f>
        <v>0</v>
      </c>
      <c r="S342" s="197">
        <v>0</v>
      </c>
      <c r="T342" s="198">
        <f>S342*H342</f>
        <v>0</v>
      </c>
      <c r="U342" s="34"/>
      <c r="V342" s="34"/>
      <c r="W342" s="34"/>
      <c r="X342" s="34"/>
      <c r="Y342" s="34"/>
      <c r="Z342" s="34"/>
      <c r="AA342" s="34"/>
      <c r="AB342" s="34"/>
      <c r="AC342" s="34"/>
      <c r="AD342" s="34"/>
      <c r="AE342" s="34"/>
      <c r="AR342" s="199" t="s">
        <v>226</v>
      </c>
      <c r="AT342" s="199" t="s">
        <v>222</v>
      </c>
      <c r="AU342" s="199" t="s">
        <v>91</v>
      </c>
      <c r="AY342" s="17" t="s">
        <v>220</v>
      </c>
      <c r="BE342" s="200">
        <f>IF(N342="základní",J342,0)</f>
        <v>0</v>
      </c>
      <c r="BF342" s="200">
        <f>IF(N342="snížená",J342,0)</f>
        <v>0</v>
      </c>
      <c r="BG342" s="200">
        <f>IF(N342="zákl. přenesená",J342,0)</f>
        <v>0</v>
      </c>
      <c r="BH342" s="200">
        <f>IF(N342="sníž. přenesená",J342,0)</f>
        <v>0</v>
      </c>
      <c r="BI342" s="200">
        <f>IF(N342="nulová",J342,0)</f>
        <v>0</v>
      </c>
      <c r="BJ342" s="17" t="s">
        <v>14</v>
      </c>
      <c r="BK342" s="200">
        <f>ROUND(I342*H342,2)</f>
        <v>0</v>
      </c>
      <c r="BL342" s="17" t="s">
        <v>226</v>
      </c>
      <c r="BM342" s="199" t="s">
        <v>448</v>
      </c>
    </row>
    <row r="343" spans="1:65" s="2" customFormat="1" ht="19.5">
      <c r="A343" s="34"/>
      <c r="B343" s="35"/>
      <c r="C343" s="36"/>
      <c r="D343" s="201" t="s">
        <v>228</v>
      </c>
      <c r="E343" s="36"/>
      <c r="F343" s="202" t="s">
        <v>447</v>
      </c>
      <c r="G343" s="36"/>
      <c r="H343" s="36"/>
      <c r="I343" s="203"/>
      <c r="J343" s="36"/>
      <c r="K343" s="36"/>
      <c r="L343" s="39"/>
      <c r="M343" s="204"/>
      <c r="N343" s="205"/>
      <c r="O343" s="71"/>
      <c r="P343" s="71"/>
      <c r="Q343" s="71"/>
      <c r="R343" s="71"/>
      <c r="S343" s="71"/>
      <c r="T343" s="72"/>
      <c r="U343" s="34"/>
      <c r="V343" s="34"/>
      <c r="W343" s="34"/>
      <c r="X343" s="34"/>
      <c r="Y343" s="34"/>
      <c r="Z343" s="34"/>
      <c r="AA343" s="34"/>
      <c r="AB343" s="34"/>
      <c r="AC343" s="34"/>
      <c r="AD343" s="34"/>
      <c r="AE343" s="34"/>
      <c r="AT343" s="17" t="s">
        <v>228</v>
      </c>
      <c r="AU343" s="17" t="s">
        <v>91</v>
      </c>
    </row>
    <row r="344" spans="1:65" s="2" customFormat="1" ht="117">
      <c r="A344" s="34"/>
      <c r="B344" s="35"/>
      <c r="C344" s="36"/>
      <c r="D344" s="201" t="s">
        <v>229</v>
      </c>
      <c r="E344" s="36"/>
      <c r="F344" s="206" t="s">
        <v>449</v>
      </c>
      <c r="G344" s="36"/>
      <c r="H344" s="36"/>
      <c r="I344" s="203"/>
      <c r="J344" s="36"/>
      <c r="K344" s="36"/>
      <c r="L344" s="39"/>
      <c r="M344" s="204"/>
      <c r="N344" s="205"/>
      <c r="O344" s="71"/>
      <c r="P344" s="71"/>
      <c r="Q344" s="71"/>
      <c r="R344" s="71"/>
      <c r="S344" s="71"/>
      <c r="T344" s="72"/>
      <c r="U344" s="34"/>
      <c r="V344" s="34"/>
      <c r="W344" s="34"/>
      <c r="X344" s="34"/>
      <c r="Y344" s="34"/>
      <c r="Z344" s="34"/>
      <c r="AA344" s="34"/>
      <c r="AB344" s="34"/>
      <c r="AC344" s="34"/>
      <c r="AD344" s="34"/>
      <c r="AE344" s="34"/>
      <c r="AT344" s="17" t="s">
        <v>229</v>
      </c>
      <c r="AU344" s="17" t="s">
        <v>91</v>
      </c>
    </row>
    <row r="345" spans="1:65" s="13" customFormat="1" ht="11.25">
      <c r="B345" s="207"/>
      <c r="C345" s="208"/>
      <c r="D345" s="201" t="s">
        <v>231</v>
      </c>
      <c r="E345" s="209" t="s">
        <v>1</v>
      </c>
      <c r="F345" s="210" t="s">
        <v>149</v>
      </c>
      <c r="G345" s="208"/>
      <c r="H345" s="211">
        <v>65.5</v>
      </c>
      <c r="I345" s="212"/>
      <c r="J345" s="208"/>
      <c r="K345" s="208"/>
      <c r="L345" s="213"/>
      <c r="M345" s="214"/>
      <c r="N345" s="215"/>
      <c r="O345" s="215"/>
      <c r="P345" s="215"/>
      <c r="Q345" s="215"/>
      <c r="R345" s="215"/>
      <c r="S345" s="215"/>
      <c r="T345" s="216"/>
      <c r="AT345" s="217" t="s">
        <v>231</v>
      </c>
      <c r="AU345" s="217" t="s">
        <v>91</v>
      </c>
      <c r="AV345" s="13" t="s">
        <v>91</v>
      </c>
      <c r="AW345" s="13" t="s">
        <v>36</v>
      </c>
      <c r="AX345" s="13" t="s">
        <v>82</v>
      </c>
      <c r="AY345" s="217" t="s">
        <v>220</v>
      </c>
    </row>
    <row r="346" spans="1:65" s="14" customFormat="1" ht="11.25">
      <c r="B346" s="218"/>
      <c r="C346" s="219"/>
      <c r="D346" s="201" t="s">
        <v>231</v>
      </c>
      <c r="E346" s="220" t="s">
        <v>1</v>
      </c>
      <c r="F346" s="221" t="s">
        <v>233</v>
      </c>
      <c r="G346" s="219"/>
      <c r="H346" s="222">
        <v>65.5</v>
      </c>
      <c r="I346" s="223"/>
      <c r="J346" s="219"/>
      <c r="K346" s="219"/>
      <c r="L346" s="224"/>
      <c r="M346" s="225"/>
      <c r="N346" s="226"/>
      <c r="O346" s="226"/>
      <c r="P346" s="226"/>
      <c r="Q346" s="226"/>
      <c r="R346" s="226"/>
      <c r="S346" s="226"/>
      <c r="T346" s="227"/>
      <c r="AT346" s="228" t="s">
        <v>231</v>
      </c>
      <c r="AU346" s="228" t="s">
        <v>91</v>
      </c>
      <c r="AV346" s="14" t="s">
        <v>226</v>
      </c>
      <c r="AW346" s="14" t="s">
        <v>36</v>
      </c>
      <c r="AX346" s="14" t="s">
        <v>14</v>
      </c>
      <c r="AY346" s="228" t="s">
        <v>220</v>
      </c>
    </row>
    <row r="347" spans="1:65" s="2" customFormat="1" ht="24.2" customHeight="1">
      <c r="A347" s="34"/>
      <c r="B347" s="35"/>
      <c r="C347" s="188" t="s">
        <v>450</v>
      </c>
      <c r="D347" s="188" t="s">
        <v>222</v>
      </c>
      <c r="E347" s="189" t="s">
        <v>451</v>
      </c>
      <c r="F347" s="190" t="s">
        <v>452</v>
      </c>
      <c r="G347" s="191" t="s">
        <v>113</v>
      </c>
      <c r="H347" s="192">
        <v>1980</v>
      </c>
      <c r="I347" s="193"/>
      <c r="J347" s="194">
        <f>ROUND(I347*H347,2)</f>
        <v>0</v>
      </c>
      <c r="K347" s="190" t="s">
        <v>225</v>
      </c>
      <c r="L347" s="39"/>
      <c r="M347" s="195" t="s">
        <v>1</v>
      </c>
      <c r="N347" s="196" t="s">
        <v>47</v>
      </c>
      <c r="O347" s="71"/>
      <c r="P347" s="197">
        <f>O347*H347</f>
        <v>0</v>
      </c>
      <c r="Q347" s="197">
        <v>0</v>
      </c>
      <c r="R347" s="197">
        <f>Q347*H347</f>
        <v>0</v>
      </c>
      <c r="S347" s="197">
        <v>0</v>
      </c>
      <c r="T347" s="198">
        <f>S347*H347</f>
        <v>0</v>
      </c>
      <c r="U347" s="34"/>
      <c r="V347" s="34"/>
      <c r="W347" s="34"/>
      <c r="X347" s="34"/>
      <c r="Y347" s="34"/>
      <c r="Z347" s="34"/>
      <c r="AA347" s="34"/>
      <c r="AB347" s="34"/>
      <c r="AC347" s="34"/>
      <c r="AD347" s="34"/>
      <c r="AE347" s="34"/>
      <c r="AR347" s="199" t="s">
        <v>226</v>
      </c>
      <c r="AT347" s="199" t="s">
        <v>222</v>
      </c>
      <c r="AU347" s="199" t="s">
        <v>91</v>
      </c>
      <c r="AY347" s="17" t="s">
        <v>220</v>
      </c>
      <c r="BE347" s="200">
        <f>IF(N347="základní",J347,0)</f>
        <v>0</v>
      </c>
      <c r="BF347" s="200">
        <f>IF(N347="snížená",J347,0)</f>
        <v>0</v>
      </c>
      <c r="BG347" s="200">
        <f>IF(N347="zákl. přenesená",J347,0)</f>
        <v>0</v>
      </c>
      <c r="BH347" s="200">
        <f>IF(N347="sníž. přenesená",J347,0)</f>
        <v>0</v>
      </c>
      <c r="BI347" s="200">
        <f>IF(N347="nulová",J347,0)</f>
        <v>0</v>
      </c>
      <c r="BJ347" s="17" t="s">
        <v>14</v>
      </c>
      <c r="BK347" s="200">
        <f>ROUND(I347*H347,2)</f>
        <v>0</v>
      </c>
      <c r="BL347" s="17" t="s">
        <v>226</v>
      </c>
      <c r="BM347" s="199" t="s">
        <v>453</v>
      </c>
    </row>
    <row r="348" spans="1:65" s="2" customFormat="1" ht="19.5">
      <c r="A348" s="34"/>
      <c r="B348" s="35"/>
      <c r="C348" s="36"/>
      <c r="D348" s="201" t="s">
        <v>228</v>
      </c>
      <c r="E348" s="36"/>
      <c r="F348" s="202" t="s">
        <v>452</v>
      </c>
      <c r="G348" s="36"/>
      <c r="H348" s="36"/>
      <c r="I348" s="203"/>
      <c r="J348" s="36"/>
      <c r="K348" s="36"/>
      <c r="L348" s="39"/>
      <c r="M348" s="204"/>
      <c r="N348" s="205"/>
      <c r="O348" s="71"/>
      <c r="P348" s="71"/>
      <c r="Q348" s="71"/>
      <c r="R348" s="71"/>
      <c r="S348" s="71"/>
      <c r="T348" s="72"/>
      <c r="U348" s="34"/>
      <c r="V348" s="34"/>
      <c r="W348" s="34"/>
      <c r="X348" s="34"/>
      <c r="Y348" s="34"/>
      <c r="Z348" s="34"/>
      <c r="AA348" s="34"/>
      <c r="AB348" s="34"/>
      <c r="AC348" s="34"/>
      <c r="AD348" s="34"/>
      <c r="AE348" s="34"/>
      <c r="AT348" s="17" t="s">
        <v>228</v>
      </c>
      <c r="AU348" s="17" t="s">
        <v>91</v>
      </c>
    </row>
    <row r="349" spans="1:65" s="2" customFormat="1" ht="117">
      <c r="A349" s="34"/>
      <c r="B349" s="35"/>
      <c r="C349" s="36"/>
      <c r="D349" s="201" t="s">
        <v>229</v>
      </c>
      <c r="E349" s="36"/>
      <c r="F349" s="206" t="s">
        <v>449</v>
      </c>
      <c r="G349" s="36"/>
      <c r="H349" s="36"/>
      <c r="I349" s="203"/>
      <c r="J349" s="36"/>
      <c r="K349" s="36"/>
      <c r="L349" s="39"/>
      <c r="M349" s="204"/>
      <c r="N349" s="205"/>
      <c r="O349" s="71"/>
      <c r="P349" s="71"/>
      <c r="Q349" s="71"/>
      <c r="R349" s="71"/>
      <c r="S349" s="71"/>
      <c r="T349" s="72"/>
      <c r="U349" s="34"/>
      <c r="V349" s="34"/>
      <c r="W349" s="34"/>
      <c r="X349" s="34"/>
      <c r="Y349" s="34"/>
      <c r="Z349" s="34"/>
      <c r="AA349" s="34"/>
      <c r="AB349" s="34"/>
      <c r="AC349" s="34"/>
      <c r="AD349" s="34"/>
      <c r="AE349" s="34"/>
      <c r="AT349" s="17" t="s">
        <v>229</v>
      </c>
      <c r="AU349" s="17" t="s">
        <v>91</v>
      </c>
    </row>
    <row r="350" spans="1:65" s="15" customFormat="1" ht="11.25">
      <c r="B350" s="229"/>
      <c r="C350" s="230"/>
      <c r="D350" s="201" t="s">
        <v>231</v>
      </c>
      <c r="E350" s="231" t="s">
        <v>1</v>
      </c>
      <c r="F350" s="232" t="s">
        <v>454</v>
      </c>
      <c r="G350" s="230"/>
      <c r="H350" s="231" t="s">
        <v>1</v>
      </c>
      <c r="I350" s="233"/>
      <c r="J350" s="230"/>
      <c r="K350" s="230"/>
      <c r="L350" s="234"/>
      <c r="M350" s="235"/>
      <c r="N350" s="236"/>
      <c r="O350" s="236"/>
      <c r="P350" s="236"/>
      <c r="Q350" s="236"/>
      <c r="R350" s="236"/>
      <c r="S350" s="236"/>
      <c r="T350" s="237"/>
      <c r="AT350" s="238" t="s">
        <v>231</v>
      </c>
      <c r="AU350" s="238" t="s">
        <v>91</v>
      </c>
      <c r="AV350" s="15" t="s">
        <v>14</v>
      </c>
      <c r="AW350" s="15" t="s">
        <v>36</v>
      </c>
      <c r="AX350" s="15" t="s">
        <v>82</v>
      </c>
      <c r="AY350" s="238" t="s">
        <v>220</v>
      </c>
    </row>
    <row r="351" spans="1:65" s="13" customFormat="1" ht="11.25">
      <c r="B351" s="207"/>
      <c r="C351" s="208"/>
      <c r="D351" s="201" t="s">
        <v>231</v>
      </c>
      <c r="E351" s="209" t="s">
        <v>1</v>
      </c>
      <c r="F351" s="210" t="s">
        <v>301</v>
      </c>
      <c r="G351" s="208"/>
      <c r="H351" s="211">
        <v>1827</v>
      </c>
      <c r="I351" s="212"/>
      <c r="J351" s="208"/>
      <c r="K351" s="208"/>
      <c r="L351" s="213"/>
      <c r="M351" s="214"/>
      <c r="N351" s="215"/>
      <c r="O351" s="215"/>
      <c r="P351" s="215"/>
      <c r="Q351" s="215"/>
      <c r="R351" s="215"/>
      <c r="S351" s="215"/>
      <c r="T351" s="216"/>
      <c r="AT351" s="217" t="s">
        <v>231</v>
      </c>
      <c r="AU351" s="217" t="s">
        <v>91</v>
      </c>
      <c r="AV351" s="13" t="s">
        <v>91</v>
      </c>
      <c r="AW351" s="13" t="s">
        <v>36</v>
      </c>
      <c r="AX351" s="13" t="s">
        <v>82</v>
      </c>
      <c r="AY351" s="217" t="s">
        <v>220</v>
      </c>
    </row>
    <row r="352" spans="1:65" s="13" customFormat="1" ht="11.25">
      <c r="B352" s="207"/>
      <c r="C352" s="208"/>
      <c r="D352" s="201" t="s">
        <v>231</v>
      </c>
      <c r="E352" s="209" t="s">
        <v>1</v>
      </c>
      <c r="F352" s="210" t="s">
        <v>302</v>
      </c>
      <c r="G352" s="208"/>
      <c r="H352" s="211">
        <v>153</v>
      </c>
      <c r="I352" s="212"/>
      <c r="J352" s="208"/>
      <c r="K352" s="208"/>
      <c r="L352" s="213"/>
      <c r="M352" s="214"/>
      <c r="N352" s="215"/>
      <c r="O352" s="215"/>
      <c r="P352" s="215"/>
      <c r="Q352" s="215"/>
      <c r="R352" s="215"/>
      <c r="S352" s="215"/>
      <c r="T352" s="216"/>
      <c r="AT352" s="217" t="s">
        <v>231</v>
      </c>
      <c r="AU352" s="217" t="s">
        <v>91</v>
      </c>
      <c r="AV352" s="13" t="s">
        <v>91</v>
      </c>
      <c r="AW352" s="13" t="s">
        <v>36</v>
      </c>
      <c r="AX352" s="13" t="s">
        <v>82</v>
      </c>
      <c r="AY352" s="217" t="s">
        <v>220</v>
      </c>
    </row>
    <row r="353" spans="1:65" s="14" customFormat="1" ht="11.25">
      <c r="B353" s="218"/>
      <c r="C353" s="219"/>
      <c r="D353" s="201" t="s">
        <v>231</v>
      </c>
      <c r="E353" s="220" t="s">
        <v>1</v>
      </c>
      <c r="F353" s="221" t="s">
        <v>233</v>
      </c>
      <c r="G353" s="219"/>
      <c r="H353" s="222">
        <v>1980</v>
      </c>
      <c r="I353" s="223"/>
      <c r="J353" s="219"/>
      <c r="K353" s="219"/>
      <c r="L353" s="224"/>
      <c r="M353" s="225"/>
      <c r="N353" s="226"/>
      <c r="O353" s="226"/>
      <c r="P353" s="226"/>
      <c r="Q353" s="226"/>
      <c r="R353" s="226"/>
      <c r="S353" s="226"/>
      <c r="T353" s="227"/>
      <c r="AT353" s="228" t="s">
        <v>231</v>
      </c>
      <c r="AU353" s="228" t="s">
        <v>91</v>
      </c>
      <c r="AV353" s="14" t="s">
        <v>226</v>
      </c>
      <c r="AW353" s="14" t="s">
        <v>36</v>
      </c>
      <c r="AX353" s="14" t="s">
        <v>14</v>
      </c>
      <c r="AY353" s="228" t="s">
        <v>220</v>
      </c>
    </row>
    <row r="354" spans="1:65" s="12" customFormat="1" ht="22.9" customHeight="1">
      <c r="B354" s="172"/>
      <c r="C354" s="173"/>
      <c r="D354" s="174" t="s">
        <v>81</v>
      </c>
      <c r="E354" s="186" t="s">
        <v>91</v>
      </c>
      <c r="F354" s="186" t="s">
        <v>455</v>
      </c>
      <c r="G354" s="173"/>
      <c r="H354" s="173"/>
      <c r="I354" s="176"/>
      <c r="J354" s="187">
        <f>BK354</f>
        <v>0</v>
      </c>
      <c r="K354" s="173"/>
      <c r="L354" s="178"/>
      <c r="M354" s="179"/>
      <c r="N354" s="180"/>
      <c r="O354" s="180"/>
      <c r="P354" s="181">
        <f>SUM(P355:P381)</f>
        <v>0</v>
      </c>
      <c r="Q354" s="180"/>
      <c r="R354" s="181">
        <f>SUM(R355:R381)</f>
        <v>151.06016</v>
      </c>
      <c r="S354" s="180"/>
      <c r="T354" s="182">
        <f>SUM(T355:T381)</f>
        <v>0</v>
      </c>
      <c r="AR354" s="183" t="s">
        <v>14</v>
      </c>
      <c r="AT354" s="184" t="s">
        <v>81</v>
      </c>
      <c r="AU354" s="184" t="s">
        <v>14</v>
      </c>
      <c r="AY354" s="183" t="s">
        <v>220</v>
      </c>
      <c r="BK354" s="185">
        <f>SUM(BK355:BK381)</f>
        <v>0</v>
      </c>
    </row>
    <row r="355" spans="1:65" s="2" customFormat="1" ht="37.9" customHeight="1">
      <c r="A355" s="34"/>
      <c r="B355" s="35"/>
      <c r="C355" s="188" t="s">
        <v>456</v>
      </c>
      <c r="D355" s="188" t="s">
        <v>222</v>
      </c>
      <c r="E355" s="189" t="s">
        <v>457</v>
      </c>
      <c r="F355" s="190" t="s">
        <v>458</v>
      </c>
      <c r="G355" s="191" t="s">
        <v>131</v>
      </c>
      <c r="H355" s="192">
        <v>72.75</v>
      </c>
      <c r="I355" s="193"/>
      <c r="J355" s="194">
        <f>ROUND(I355*H355,2)</f>
        <v>0</v>
      </c>
      <c r="K355" s="190" t="s">
        <v>225</v>
      </c>
      <c r="L355" s="39"/>
      <c r="M355" s="195" t="s">
        <v>1</v>
      </c>
      <c r="N355" s="196" t="s">
        <v>47</v>
      </c>
      <c r="O355" s="71"/>
      <c r="P355" s="197">
        <f>O355*H355</f>
        <v>0</v>
      </c>
      <c r="Q355" s="197">
        <v>0</v>
      </c>
      <c r="R355" s="197">
        <f>Q355*H355</f>
        <v>0</v>
      </c>
      <c r="S355" s="197">
        <v>0</v>
      </c>
      <c r="T355" s="198">
        <f>S355*H355</f>
        <v>0</v>
      </c>
      <c r="U355" s="34"/>
      <c r="V355" s="34"/>
      <c r="W355" s="34"/>
      <c r="X355" s="34"/>
      <c r="Y355" s="34"/>
      <c r="Z355" s="34"/>
      <c r="AA355" s="34"/>
      <c r="AB355" s="34"/>
      <c r="AC355" s="34"/>
      <c r="AD355" s="34"/>
      <c r="AE355" s="34"/>
      <c r="AR355" s="199" t="s">
        <v>226</v>
      </c>
      <c r="AT355" s="199" t="s">
        <v>222</v>
      </c>
      <c r="AU355" s="199" t="s">
        <v>91</v>
      </c>
      <c r="AY355" s="17" t="s">
        <v>220</v>
      </c>
      <c r="BE355" s="200">
        <f>IF(N355="základní",J355,0)</f>
        <v>0</v>
      </c>
      <c r="BF355" s="200">
        <f>IF(N355="snížená",J355,0)</f>
        <v>0</v>
      </c>
      <c r="BG355" s="200">
        <f>IF(N355="zákl. přenesená",J355,0)</f>
        <v>0</v>
      </c>
      <c r="BH355" s="200">
        <f>IF(N355="sníž. přenesená",J355,0)</f>
        <v>0</v>
      </c>
      <c r="BI355" s="200">
        <f>IF(N355="nulová",J355,0)</f>
        <v>0</v>
      </c>
      <c r="BJ355" s="17" t="s">
        <v>14</v>
      </c>
      <c r="BK355" s="200">
        <f>ROUND(I355*H355,2)</f>
        <v>0</v>
      </c>
      <c r="BL355" s="17" t="s">
        <v>226</v>
      </c>
      <c r="BM355" s="199" t="s">
        <v>459</v>
      </c>
    </row>
    <row r="356" spans="1:65" s="2" customFormat="1" ht="29.25">
      <c r="A356" s="34"/>
      <c r="B356" s="35"/>
      <c r="C356" s="36"/>
      <c r="D356" s="201" t="s">
        <v>228</v>
      </c>
      <c r="E356" s="36"/>
      <c r="F356" s="202" t="s">
        <v>458</v>
      </c>
      <c r="G356" s="36"/>
      <c r="H356" s="36"/>
      <c r="I356" s="203"/>
      <c r="J356" s="36"/>
      <c r="K356" s="36"/>
      <c r="L356" s="39"/>
      <c r="M356" s="204"/>
      <c r="N356" s="205"/>
      <c r="O356" s="71"/>
      <c r="P356" s="71"/>
      <c r="Q356" s="71"/>
      <c r="R356" s="71"/>
      <c r="S356" s="71"/>
      <c r="T356" s="72"/>
      <c r="U356" s="34"/>
      <c r="V356" s="34"/>
      <c r="W356" s="34"/>
      <c r="X356" s="34"/>
      <c r="Y356" s="34"/>
      <c r="Z356" s="34"/>
      <c r="AA356" s="34"/>
      <c r="AB356" s="34"/>
      <c r="AC356" s="34"/>
      <c r="AD356" s="34"/>
      <c r="AE356" s="34"/>
      <c r="AT356" s="17" t="s">
        <v>228</v>
      </c>
      <c r="AU356" s="17" t="s">
        <v>91</v>
      </c>
    </row>
    <row r="357" spans="1:65" s="2" customFormat="1" ht="78">
      <c r="A357" s="34"/>
      <c r="B357" s="35"/>
      <c r="C357" s="36"/>
      <c r="D357" s="201" t="s">
        <v>229</v>
      </c>
      <c r="E357" s="36"/>
      <c r="F357" s="206" t="s">
        <v>460</v>
      </c>
      <c r="G357" s="36"/>
      <c r="H357" s="36"/>
      <c r="I357" s="203"/>
      <c r="J357" s="36"/>
      <c r="K357" s="36"/>
      <c r="L357" s="39"/>
      <c r="M357" s="204"/>
      <c r="N357" s="205"/>
      <c r="O357" s="71"/>
      <c r="P357" s="71"/>
      <c r="Q357" s="71"/>
      <c r="R357" s="71"/>
      <c r="S357" s="71"/>
      <c r="T357" s="72"/>
      <c r="U357" s="34"/>
      <c r="V357" s="34"/>
      <c r="W357" s="34"/>
      <c r="X357" s="34"/>
      <c r="Y357" s="34"/>
      <c r="Z357" s="34"/>
      <c r="AA357" s="34"/>
      <c r="AB357" s="34"/>
      <c r="AC357" s="34"/>
      <c r="AD357" s="34"/>
      <c r="AE357" s="34"/>
      <c r="AT357" s="17" t="s">
        <v>229</v>
      </c>
      <c r="AU357" s="17" t="s">
        <v>91</v>
      </c>
    </row>
    <row r="358" spans="1:65" s="13" customFormat="1" ht="11.25">
      <c r="B358" s="207"/>
      <c r="C358" s="208"/>
      <c r="D358" s="201" t="s">
        <v>231</v>
      </c>
      <c r="E358" s="209" t="s">
        <v>1</v>
      </c>
      <c r="F358" s="210" t="s">
        <v>461</v>
      </c>
      <c r="G358" s="208"/>
      <c r="H358" s="211">
        <v>72.75</v>
      </c>
      <c r="I358" s="212"/>
      <c r="J358" s="208"/>
      <c r="K358" s="208"/>
      <c r="L358" s="213"/>
      <c r="M358" s="214"/>
      <c r="N358" s="215"/>
      <c r="O358" s="215"/>
      <c r="P358" s="215"/>
      <c r="Q358" s="215"/>
      <c r="R358" s="215"/>
      <c r="S358" s="215"/>
      <c r="T358" s="216"/>
      <c r="AT358" s="217" t="s">
        <v>231</v>
      </c>
      <c r="AU358" s="217" t="s">
        <v>91</v>
      </c>
      <c r="AV358" s="13" t="s">
        <v>91</v>
      </c>
      <c r="AW358" s="13" t="s">
        <v>36</v>
      </c>
      <c r="AX358" s="13" t="s">
        <v>82</v>
      </c>
      <c r="AY358" s="217" t="s">
        <v>220</v>
      </c>
    </row>
    <row r="359" spans="1:65" s="14" customFormat="1" ht="11.25">
      <c r="B359" s="218"/>
      <c r="C359" s="219"/>
      <c r="D359" s="201" t="s">
        <v>231</v>
      </c>
      <c r="E359" s="220" t="s">
        <v>1</v>
      </c>
      <c r="F359" s="221" t="s">
        <v>233</v>
      </c>
      <c r="G359" s="219"/>
      <c r="H359" s="222">
        <v>72.75</v>
      </c>
      <c r="I359" s="223"/>
      <c r="J359" s="219"/>
      <c r="K359" s="219"/>
      <c r="L359" s="224"/>
      <c r="M359" s="225"/>
      <c r="N359" s="226"/>
      <c r="O359" s="226"/>
      <c r="P359" s="226"/>
      <c r="Q359" s="226"/>
      <c r="R359" s="226"/>
      <c r="S359" s="226"/>
      <c r="T359" s="227"/>
      <c r="AT359" s="228" t="s">
        <v>231</v>
      </c>
      <c r="AU359" s="228" t="s">
        <v>91</v>
      </c>
      <c r="AV359" s="14" t="s">
        <v>226</v>
      </c>
      <c r="AW359" s="14" t="s">
        <v>36</v>
      </c>
      <c r="AX359" s="14" t="s">
        <v>14</v>
      </c>
      <c r="AY359" s="228" t="s">
        <v>220</v>
      </c>
    </row>
    <row r="360" spans="1:65" s="2" customFormat="1" ht="37.9" customHeight="1">
      <c r="A360" s="34"/>
      <c r="B360" s="35"/>
      <c r="C360" s="188" t="s">
        <v>462</v>
      </c>
      <c r="D360" s="188" t="s">
        <v>222</v>
      </c>
      <c r="E360" s="189" t="s">
        <v>463</v>
      </c>
      <c r="F360" s="190" t="s">
        <v>464</v>
      </c>
      <c r="G360" s="191" t="s">
        <v>113</v>
      </c>
      <c r="H360" s="192">
        <v>832</v>
      </c>
      <c r="I360" s="193"/>
      <c r="J360" s="194">
        <f>ROUND(I360*H360,2)</f>
        <v>0</v>
      </c>
      <c r="K360" s="190" t="s">
        <v>225</v>
      </c>
      <c r="L360" s="39"/>
      <c r="M360" s="195" t="s">
        <v>1</v>
      </c>
      <c r="N360" s="196" t="s">
        <v>47</v>
      </c>
      <c r="O360" s="71"/>
      <c r="P360" s="197">
        <f>O360*H360</f>
        <v>0</v>
      </c>
      <c r="Q360" s="197">
        <v>1.7000000000000001E-4</v>
      </c>
      <c r="R360" s="197">
        <f>Q360*H360</f>
        <v>0.14144000000000001</v>
      </c>
      <c r="S360" s="197">
        <v>0</v>
      </c>
      <c r="T360" s="198">
        <f>S360*H360</f>
        <v>0</v>
      </c>
      <c r="U360" s="34"/>
      <c r="V360" s="34"/>
      <c r="W360" s="34"/>
      <c r="X360" s="34"/>
      <c r="Y360" s="34"/>
      <c r="Z360" s="34"/>
      <c r="AA360" s="34"/>
      <c r="AB360" s="34"/>
      <c r="AC360" s="34"/>
      <c r="AD360" s="34"/>
      <c r="AE360" s="34"/>
      <c r="AR360" s="199" t="s">
        <v>226</v>
      </c>
      <c r="AT360" s="199" t="s">
        <v>222</v>
      </c>
      <c r="AU360" s="199" t="s">
        <v>91</v>
      </c>
      <c r="AY360" s="17" t="s">
        <v>220</v>
      </c>
      <c r="BE360" s="200">
        <f>IF(N360="základní",J360,0)</f>
        <v>0</v>
      </c>
      <c r="BF360" s="200">
        <f>IF(N360="snížená",J360,0)</f>
        <v>0</v>
      </c>
      <c r="BG360" s="200">
        <f>IF(N360="zákl. přenesená",J360,0)</f>
        <v>0</v>
      </c>
      <c r="BH360" s="200">
        <f>IF(N360="sníž. přenesená",J360,0)</f>
        <v>0</v>
      </c>
      <c r="BI360" s="200">
        <f>IF(N360="nulová",J360,0)</f>
        <v>0</v>
      </c>
      <c r="BJ360" s="17" t="s">
        <v>14</v>
      </c>
      <c r="BK360" s="200">
        <f>ROUND(I360*H360,2)</f>
        <v>0</v>
      </c>
      <c r="BL360" s="17" t="s">
        <v>226</v>
      </c>
      <c r="BM360" s="199" t="s">
        <v>465</v>
      </c>
    </row>
    <row r="361" spans="1:65" s="2" customFormat="1" ht="19.5">
      <c r="A361" s="34"/>
      <c r="B361" s="35"/>
      <c r="C361" s="36"/>
      <c r="D361" s="201" t="s">
        <v>228</v>
      </c>
      <c r="E361" s="36"/>
      <c r="F361" s="202" t="s">
        <v>464</v>
      </c>
      <c r="G361" s="36"/>
      <c r="H361" s="36"/>
      <c r="I361" s="203"/>
      <c r="J361" s="36"/>
      <c r="K361" s="36"/>
      <c r="L361" s="39"/>
      <c r="M361" s="204"/>
      <c r="N361" s="205"/>
      <c r="O361" s="71"/>
      <c r="P361" s="71"/>
      <c r="Q361" s="71"/>
      <c r="R361" s="71"/>
      <c r="S361" s="71"/>
      <c r="T361" s="72"/>
      <c r="U361" s="34"/>
      <c r="V361" s="34"/>
      <c r="W361" s="34"/>
      <c r="X361" s="34"/>
      <c r="Y361" s="34"/>
      <c r="Z361" s="34"/>
      <c r="AA361" s="34"/>
      <c r="AB361" s="34"/>
      <c r="AC361" s="34"/>
      <c r="AD361" s="34"/>
      <c r="AE361" s="34"/>
      <c r="AT361" s="17" t="s">
        <v>228</v>
      </c>
      <c r="AU361" s="17" t="s">
        <v>91</v>
      </c>
    </row>
    <row r="362" spans="1:65" s="2" customFormat="1" ht="204.75">
      <c r="A362" s="34"/>
      <c r="B362" s="35"/>
      <c r="C362" s="36"/>
      <c r="D362" s="201" t="s">
        <v>229</v>
      </c>
      <c r="E362" s="36"/>
      <c r="F362" s="206" t="s">
        <v>466</v>
      </c>
      <c r="G362" s="36"/>
      <c r="H362" s="36"/>
      <c r="I362" s="203"/>
      <c r="J362" s="36"/>
      <c r="K362" s="36"/>
      <c r="L362" s="39"/>
      <c r="M362" s="204"/>
      <c r="N362" s="205"/>
      <c r="O362" s="71"/>
      <c r="P362" s="71"/>
      <c r="Q362" s="71"/>
      <c r="R362" s="71"/>
      <c r="S362" s="71"/>
      <c r="T362" s="72"/>
      <c r="U362" s="34"/>
      <c r="V362" s="34"/>
      <c r="W362" s="34"/>
      <c r="X362" s="34"/>
      <c r="Y362" s="34"/>
      <c r="Z362" s="34"/>
      <c r="AA362" s="34"/>
      <c r="AB362" s="34"/>
      <c r="AC362" s="34"/>
      <c r="AD362" s="34"/>
      <c r="AE362" s="34"/>
      <c r="AT362" s="17" t="s">
        <v>229</v>
      </c>
      <c r="AU362" s="17" t="s">
        <v>91</v>
      </c>
    </row>
    <row r="363" spans="1:65" s="13" customFormat="1" ht="11.25">
      <c r="B363" s="207"/>
      <c r="C363" s="208"/>
      <c r="D363" s="201" t="s">
        <v>231</v>
      </c>
      <c r="E363" s="209" t="s">
        <v>1</v>
      </c>
      <c r="F363" s="210" t="s">
        <v>467</v>
      </c>
      <c r="G363" s="208"/>
      <c r="H363" s="211">
        <v>832</v>
      </c>
      <c r="I363" s="212"/>
      <c r="J363" s="208"/>
      <c r="K363" s="208"/>
      <c r="L363" s="213"/>
      <c r="M363" s="214"/>
      <c r="N363" s="215"/>
      <c r="O363" s="215"/>
      <c r="P363" s="215"/>
      <c r="Q363" s="215"/>
      <c r="R363" s="215"/>
      <c r="S363" s="215"/>
      <c r="T363" s="216"/>
      <c r="AT363" s="217" t="s">
        <v>231</v>
      </c>
      <c r="AU363" s="217" t="s">
        <v>91</v>
      </c>
      <c r="AV363" s="13" t="s">
        <v>91</v>
      </c>
      <c r="AW363" s="13" t="s">
        <v>36</v>
      </c>
      <c r="AX363" s="13" t="s">
        <v>82</v>
      </c>
      <c r="AY363" s="217" t="s">
        <v>220</v>
      </c>
    </row>
    <row r="364" spans="1:65" s="14" customFormat="1" ht="11.25">
      <c r="B364" s="218"/>
      <c r="C364" s="219"/>
      <c r="D364" s="201" t="s">
        <v>231</v>
      </c>
      <c r="E364" s="220" t="s">
        <v>1</v>
      </c>
      <c r="F364" s="221" t="s">
        <v>233</v>
      </c>
      <c r="G364" s="219"/>
      <c r="H364" s="222">
        <v>832</v>
      </c>
      <c r="I364" s="223"/>
      <c r="J364" s="219"/>
      <c r="K364" s="219"/>
      <c r="L364" s="224"/>
      <c r="M364" s="225"/>
      <c r="N364" s="226"/>
      <c r="O364" s="226"/>
      <c r="P364" s="226"/>
      <c r="Q364" s="226"/>
      <c r="R364" s="226"/>
      <c r="S364" s="226"/>
      <c r="T364" s="227"/>
      <c r="AT364" s="228" t="s">
        <v>231</v>
      </c>
      <c r="AU364" s="228" t="s">
        <v>91</v>
      </c>
      <c r="AV364" s="14" t="s">
        <v>226</v>
      </c>
      <c r="AW364" s="14" t="s">
        <v>36</v>
      </c>
      <c r="AX364" s="14" t="s">
        <v>14</v>
      </c>
      <c r="AY364" s="228" t="s">
        <v>220</v>
      </c>
    </row>
    <row r="365" spans="1:65" s="2" customFormat="1" ht="24.2" customHeight="1">
      <c r="A365" s="34"/>
      <c r="B365" s="35"/>
      <c r="C365" s="239" t="s">
        <v>468</v>
      </c>
      <c r="D365" s="239" t="s">
        <v>415</v>
      </c>
      <c r="E365" s="240" t="s">
        <v>469</v>
      </c>
      <c r="F365" s="241" t="s">
        <v>470</v>
      </c>
      <c r="G365" s="242" t="s">
        <v>113</v>
      </c>
      <c r="H365" s="243">
        <v>956.8</v>
      </c>
      <c r="I365" s="244"/>
      <c r="J365" s="245">
        <f>ROUND(I365*H365,2)</f>
        <v>0</v>
      </c>
      <c r="K365" s="241" t="s">
        <v>225</v>
      </c>
      <c r="L365" s="246"/>
      <c r="M365" s="247" t="s">
        <v>1</v>
      </c>
      <c r="N365" s="248" t="s">
        <v>47</v>
      </c>
      <c r="O365" s="71"/>
      <c r="P365" s="197">
        <f>O365*H365</f>
        <v>0</v>
      </c>
      <c r="Q365" s="197">
        <v>4.0000000000000002E-4</v>
      </c>
      <c r="R365" s="197">
        <f>Q365*H365</f>
        <v>0.38272</v>
      </c>
      <c r="S365" s="197">
        <v>0</v>
      </c>
      <c r="T365" s="198">
        <f>S365*H365</f>
        <v>0</v>
      </c>
      <c r="U365" s="34"/>
      <c r="V365" s="34"/>
      <c r="W365" s="34"/>
      <c r="X365" s="34"/>
      <c r="Y365" s="34"/>
      <c r="Z365" s="34"/>
      <c r="AA365" s="34"/>
      <c r="AB365" s="34"/>
      <c r="AC365" s="34"/>
      <c r="AD365" s="34"/>
      <c r="AE365" s="34"/>
      <c r="AR365" s="199" t="s">
        <v>283</v>
      </c>
      <c r="AT365" s="199" t="s">
        <v>415</v>
      </c>
      <c r="AU365" s="199" t="s">
        <v>91</v>
      </c>
      <c r="AY365" s="17" t="s">
        <v>220</v>
      </c>
      <c r="BE365" s="200">
        <f>IF(N365="základní",J365,0)</f>
        <v>0</v>
      </c>
      <c r="BF365" s="200">
        <f>IF(N365="snížená",J365,0)</f>
        <v>0</v>
      </c>
      <c r="BG365" s="200">
        <f>IF(N365="zákl. přenesená",J365,0)</f>
        <v>0</v>
      </c>
      <c r="BH365" s="200">
        <f>IF(N365="sníž. přenesená",J365,0)</f>
        <v>0</v>
      </c>
      <c r="BI365" s="200">
        <f>IF(N365="nulová",J365,0)</f>
        <v>0</v>
      </c>
      <c r="BJ365" s="17" t="s">
        <v>14</v>
      </c>
      <c r="BK365" s="200">
        <f>ROUND(I365*H365,2)</f>
        <v>0</v>
      </c>
      <c r="BL365" s="17" t="s">
        <v>226</v>
      </c>
      <c r="BM365" s="199" t="s">
        <v>471</v>
      </c>
    </row>
    <row r="366" spans="1:65" s="2" customFormat="1" ht="19.5">
      <c r="A366" s="34"/>
      <c r="B366" s="35"/>
      <c r="C366" s="36"/>
      <c r="D366" s="201" t="s">
        <v>228</v>
      </c>
      <c r="E366" s="36"/>
      <c r="F366" s="202" t="s">
        <v>470</v>
      </c>
      <c r="G366" s="36"/>
      <c r="H366" s="36"/>
      <c r="I366" s="203"/>
      <c r="J366" s="36"/>
      <c r="K366" s="36"/>
      <c r="L366" s="39"/>
      <c r="M366" s="204"/>
      <c r="N366" s="205"/>
      <c r="O366" s="71"/>
      <c r="P366" s="71"/>
      <c r="Q366" s="71"/>
      <c r="R366" s="71"/>
      <c r="S366" s="71"/>
      <c r="T366" s="72"/>
      <c r="U366" s="34"/>
      <c r="V366" s="34"/>
      <c r="W366" s="34"/>
      <c r="X366" s="34"/>
      <c r="Y366" s="34"/>
      <c r="Z366" s="34"/>
      <c r="AA366" s="34"/>
      <c r="AB366" s="34"/>
      <c r="AC366" s="34"/>
      <c r="AD366" s="34"/>
      <c r="AE366" s="34"/>
      <c r="AT366" s="17" t="s">
        <v>228</v>
      </c>
      <c r="AU366" s="17" t="s">
        <v>91</v>
      </c>
    </row>
    <row r="367" spans="1:65" s="13" customFormat="1" ht="11.25">
      <c r="B367" s="207"/>
      <c r="C367" s="208"/>
      <c r="D367" s="201" t="s">
        <v>231</v>
      </c>
      <c r="E367" s="209" t="s">
        <v>1</v>
      </c>
      <c r="F367" s="210" t="s">
        <v>472</v>
      </c>
      <c r="G367" s="208"/>
      <c r="H367" s="211">
        <v>956.8</v>
      </c>
      <c r="I367" s="212"/>
      <c r="J367" s="208"/>
      <c r="K367" s="208"/>
      <c r="L367" s="213"/>
      <c r="M367" s="214"/>
      <c r="N367" s="215"/>
      <c r="O367" s="215"/>
      <c r="P367" s="215"/>
      <c r="Q367" s="215"/>
      <c r="R367" s="215"/>
      <c r="S367" s="215"/>
      <c r="T367" s="216"/>
      <c r="AT367" s="217" t="s">
        <v>231</v>
      </c>
      <c r="AU367" s="217" t="s">
        <v>91</v>
      </c>
      <c r="AV367" s="13" t="s">
        <v>91</v>
      </c>
      <c r="AW367" s="13" t="s">
        <v>36</v>
      </c>
      <c r="AX367" s="13" t="s">
        <v>14</v>
      </c>
      <c r="AY367" s="217" t="s">
        <v>220</v>
      </c>
    </row>
    <row r="368" spans="1:65" s="2" customFormat="1" ht="62.65" customHeight="1">
      <c r="A368" s="34"/>
      <c r="B368" s="35"/>
      <c r="C368" s="188" t="s">
        <v>473</v>
      </c>
      <c r="D368" s="188" t="s">
        <v>222</v>
      </c>
      <c r="E368" s="189" t="s">
        <v>474</v>
      </c>
      <c r="F368" s="190" t="s">
        <v>475</v>
      </c>
      <c r="G368" s="191" t="s">
        <v>103</v>
      </c>
      <c r="H368" s="192">
        <v>520</v>
      </c>
      <c r="I368" s="193"/>
      <c r="J368" s="194">
        <f>ROUND(I368*H368,2)</f>
        <v>0</v>
      </c>
      <c r="K368" s="190" t="s">
        <v>225</v>
      </c>
      <c r="L368" s="39"/>
      <c r="M368" s="195" t="s">
        <v>1</v>
      </c>
      <c r="N368" s="196" t="s">
        <v>47</v>
      </c>
      <c r="O368" s="71"/>
      <c r="P368" s="197">
        <f>O368*H368</f>
        <v>0</v>
      </c>
      <c r="Q368" s="197">
        <v>0.28736</v>
      </c>
      <c r="R368" s="197">
        <f>Q368*H368</f>
        <v>149.4272</v>
      </c>
      <c r="S368" s="197">
        <v>0</v>
      </c>
      <c r="T368" s="198">
        <f>S368*H368</f>
        <v>0</v>
      </c>
      <c r="U368" s="34"/>
      <c r="V368" s="34"/>
      <c r="W368" s="34"/>
      <c r="X368" s="34"/>
      <c r="Y368" s="34"/>
      <c r="Z368" s="34"/>
      <c r="AA368" s="34"/>
      <c r="AB368" s="34"/>
      <c r="AC368" s="34"/>
      <c r="AD368" s="34"/>
      <c r="AE368" s="34"/>
      <c r="AR368" s="199" t="s">
        <v>226</v>
      </c>
      <c r="AT368" s="199" t="s">
        <v>222</v>
      </c>
      <c r="AU368" s="199" t="s">
        <v>91</v>
      </c>
      <c r="AY368" s="17" t="s">
        <v>220</v>
      </c>
      <c r="BE368" s="200">
        <f>IF(N368="základní",J368,0)</f>
        <v>0</v>
      </c>
      <c r="BF368" s="200">
        <f>IF(N368="snížená",J368,0)</f>
        <v>0</v>
      </c>
      <c r="BG368" s="200">
        <f>IF(N368="zákl. přenesená",J368,0)</f>
        <v>0</v>
      </c>
      <c r="BH368" s="200">
        <f>IF(N368="sníž. přenesená",J368,0)</f>
        <v>0</v>
      </c>
      <c r="BI368" s="200">
        <f>IF(N368="nulová",J368,0)</f>
        <v>0</v>
      </c>
      <c r="BJ368" s="17" t="s">
        <v>14</v>
      </c>
      <c r="BK368" s="200">
        <f>ROUND(I368*H368,2)</f>
        <v>0</v>
      </c>
      <c r="BL368" s="17" t="s">
        <v>226</v>
      </c>
      <c r="BM368" s="199" t="s">
        <v>476</v>
      </c>
    </row>
    <row r="369" spans="1:65" s="2" customFormat="1" ht="39">
      <c r="A369" s="34"/>
      <c r="B369" s="35"/>
      <c r="C369" s="36"/>
      <c r="D369" s="201" t="s">
        <v>228</v>
      </c>
      <c r="E369" s="36"/>
      <c r="F369" s="202" t="s">
        <v>475</v>
      </c>
      <c r="G369" s="36"/>
      <c r="H369" s="36"/>
      <c r="I369" s="203"/>
      <c r="J369" s="36"/>
      <c r="K369" s="36"/>
      <c r="L369" s="39"/>
      <c r="M369" s="204"/>
      <c r="N369" s="205"/>
      <c r="O369" s="71"/>
      <c r="P369" s="71"/>
      <c r="Q369" s="71"/>
      <c r="R369" s="71"/>
      <c r="S369" s="71"/>
      <c r="T369" s="72"/>
      <c r="U369" s="34"/>
      <c r="V369" s="34"/>
      <c r="W369" s="34"/>
      <c r="X369" s="34"/>
      <c r="Y369" s="34"/>
      <c r="Z369" s="34"/>
      <c r="AA369" s="34"/>
      <c r="AB369" s="34"/>
      <c r="AC369" s="34"/>
      <c r="AD369" s="34"/>
      <c r="AE369" s="34"/>
      <c r="AT369" s="17" t="s">
        <v>228</v>
      </c>
      <c r="AU369" s="17" t="s">
        <v>91</v>
      </c>
    </row>
    <row r="370" spans="1:65" s="2" customFormat="1" ht="78">
      <c r="A370" s="34"/>
      <c r="B370" s="35"/>
      <c r="C370" s="36"/>
      <c r="D370" s="201" t="s">
        <v>229</v>
      </c>
      <c r="E370" s="36"/>
      <c r="F370" s="206" t="s">
        <v>477</v>
      </c>
      <c r="G370" s="36"/>
      <c r="H370" s="36"/>
      <c r="I370" s="203"/>
      <c r="J370" s="36"/>
      <c r="K370" s="36"/>
      <c r="L370" s="39"/>
      <c r="M370" s="204"/>
      <c r="N370" s="205"/>
      <c r="O370" s="71"/>
      <c r="P370" s="71"/>
      <c r="Q370" s="71"/>
      <c r="R370" s="71"/>
      <c r="S370" s="71"/>
      <c r="T370" s="72"/>
      <c r="U370" s="34"/>
      <c r="V370" s="34"/>
      <c r="W370" s="34"/>
      <c r="X370" s="34"/>
      <c r="Y370" s="34"/>
      <c r="Z370" s="34"/>
      <c r="AA370" s="34"/>
      <c r="AB370" s="34"/>
      <c r="AC370" s="34"/>
      <c r="AD370" s="34"/>
      <c r="AE370" s="34"/>
      <c r="AT370" s="17" t="s">
        <v>229</v>
      </c>
      <c r="AU370" s="17" t="s">
        <v>91</v>
      </c>
    </row>
    <row r="371" spans="1:65" s="13" customFormat="1" ht="11.25">
      <c r="B371" s="207"/>
      <c r="C371" s="208"/>
      <c r="D371" s="201" t="s">
        <v>231</v>
      </c>
      <c r="E371" s="209" t="s">
        <v>1</v>
      </c>
      <c r="F371" s="210" t="s">
        <v>478</v>
      </c>
      <c r="G371" s="208"/>
      <c r="H371" s="211">
        <v>520</v>
      </c>
      <c r="I371" s="212"/>
      <c r="J371" s="208"/>
      <c r="K371" s="208"/>
      <c r="L371" s="213"/>
      <c r="M371" s="214"/>
      <c r="N371" s="215"/>
      <c r="O371" s="215"/>
      <c r="P371" s="215"/>
      <c r="Q371" s="215"/>
      <c r="R371" s="215"/>
      <c r="S371" s="215"/>
      <c r="T371" s="216"/>
      <c r="AT371" s="217" t="s">
        <v>231</v>
      </c>
      <c r="AU371" s="217" t="s">
        <v>91</v>
      </c>
      <c r="AV371" s="13" t="s">
        <v>91</v>
      </c>
      <c r="AW371" s="13" t="s">
        <v>36</v>
      </c>
      <c r="AX371" s="13" t="s">
        <v>82</v>
      </c>
      <c r="AY371" s="217" t="s">
        <v>220</v>
      </c>
    </row>
    <row r="372" spans="1:65" s="14" customFormat="1" ht="11.25">
      <c r="B372" s="218"/>
      <c r="C372" s="219"/>
      <c r="D372" s="201" t="s">
        <v>231</v>
      </c>
      <c r="E372" s="220" t="s">
        <v>1</v>
      </c>
      <c r="F372" s="221" t="s">
        <v>233</v>
      </c>
      <c r="G372" s="219"/>
      <c r="H372" s="222">
        <v>520</v>
      </c>
      <c r="I372" s="223"/>
      <c r="J372" s="219"/>
      <c r="K372" s="219"/>
      <c r="L372" s="224"/>
      <c r="M372" s="225"/>
      <c r="N372" s="226"/>
      <c r="O372" s="226"/>
      <c r="P372" s="226"/>
      <c r="Q372" s="226"/>
      <c r="R372" s="226"/>
      <c r="S372" s="226"/>
      <c r="T372" s="227"/>
      <c r="AT372" s="228" t="s">
        <v>231</v>
      </c>
      <c r="AU372" s="228" t="s">
        <v>91</v>
      </c>
      <c r="AV372" s="14" t="s">
        <v>226</v>
      </c>
      <c r="AW372" s="14" t="s">
        <v>36</v>
      </c>
      <c r="AX372" s="14" t="s">
        <v>14</v>
      </c>
      <c r="AY372" s="228" t="s">
        <v>220</v>
      </c>
    </row>
    <row r="373" spans="1:65" s="2" customFormat="1" ht="37.9" customHeight="1">
      <c r="A373" s="34"/>
      <c r="B373" s="35"/>
      <c r="C373" s="188" t="s">
        <v>479</v>
      </c>
      <c r="D373" s="188" t="s">
        <v>222</v>
      </c>
      <c r="E373" s="189" t="s">
        <v>480</v>
      </c>
      <c r="F373" s="190" t="s">
        <v>481</v>
      </c>
      <c r="G373" s="191" t="s">
        <v>113</v>
      </c>
      <c r="H373" s="192">
        <v>1980</v>
      </c>
      <c r="I373" s="193"/>
      <c r="J373" s="194">
        <f>ROUND(I373*H373,2)</f>
        <v>0</v>
      </c>
      <c r="K373" s="190" t="s">
        <v>225</v>
      </c>
      <c r="L373" s="39"/>
      <c r="M373" s="195" t="s">
        <v>1</v>
      </c>
      <c r="N373" s="196" t="s">
        <v>47</v>
      </c>
      <c r="O373" s="71"/>
      <c r="P373" s="197">
        <f>O373*H373</f>
        <v>0</v>
      </c>
      <c r="Q373" s="197">
        <v>1E-4</v>
      </c>
      <c r="R373" s="197">
        <f>Q373*H373</f>
        <v>0.19800000000000001</v>
      </c>
      <c r="S373" s="197">
        <v>0</v>
      </c>
      <c r="T373" s="198">
        <f>S373*H373</f>
        <v>0</v>
      </c>
      <c r="U373" s="34"/>
      <c r="V373" s="34"/>
      <c r="W373" s="34"/>
      <c r="X373" s="34"/>
      <c r="Y373" s="34"/>
      <c r="Z373" s="34"/>
      <c r="AA373" s="34"/>
      <c r="AB373" s="34"/>
      <c r="AC373" s="34"/>
      <c r="AD373" s="34"/>
      <c r="AE373" s="34"/>
      <c r="AR373" s="199" t="s">
        <v>226</v>
      </c>
      <c r="AT373" s="199" t="s">
        <v>222</v>
      </c>
      <c r="AU373" s="199" t="s">
        <v>91</v>
      </c>
      <c r="AY373" s="17" t="s">
        <v>220</v>
      </c>
      <c r="BE373" s="200">
        <f>IF(N373="základní",J373,0)</f>
        <v>0</v>
      </c>
      <c r="BF373" s="200">
        <f>IF(N373="snížená",J373,0)</f>
        <v>0</v>
      </c>
      <c r="BG373" s="200">
        <f>IF(N373="zákl. přenesená",J373,0)</f>
        <v>0</v>
      </c>
      <c r="BH373" s="200">
        <f>IF(N373="sníž. přenesená",J373,0)</f>
        <v>0</v>
      </c>
      <c r="BI373" s="200">
        <f>IF(N373="nulová",J373,0)</f>
        <v>0</v>
      </c>
      <c r="BJ373" s="17" t="s">
        <v>14</v>
      </c>
      <c r="BK373" s="200">
        <f>ROUND(I373*H373,2)</f>
        <v>0</v>
      </c>
      <c r="BL373" s="17" t="s">
        <v>226</v>
      </c>
      <c r="BM373" s="199" t="s">
        <v>482</v>
      </c>
    </row>
    <row r="374" spans="1:65" s="2" customFormat="1" ht="29.25">
      <c r="A374" s="34"/>
      <c r="B374" s="35"/>
      <c r="C374" s="36"/>
      <c r="D374" s="201" t="s">
        <v>228</v>
      </c>
      <c r="E374" s="36"/>
      <c r="F374" s="202" t="s">
        <v>481</v>
      </c>
      <c r="G374" s="36"/>
      <c r="H374" s="36"/>
      <c r="I374" s="203"/>
      <c r="J374" s="36"/>
      <c r="K374" s="36"/>
      <c r="L374" s="39"/>
      <c r="M374" s="204"/>
      <c r="N374" s="205"/>
      <c r="O374" s="71"/>
      <c r="P374" s="71"/>
      <c r="Q374" s="71"/>
      <c r="R374" s="71"/>
      <c r="S374" s="71"/>
      <c r="T374" s="72"/>
      <c r="U374" s="34"/>
      <c r="V374" s="34"/>
      <c r="W374" s="34"/>
      <c r="X374" s="34"/>
      <c r="Y374" s="34"/>
      <c r="Z374" s="34"/>
      <c r="AA374" s="34"/>
      <c r="AB374" s="34"/>
      <c r="AC374" s="34"/>
      <c r="AD374" s="34"/>
      <c r="AE374" s="34"/>
      <c r="AT374" s="17" t="s">
        <v>228</v>
      </c>
      <c r="AU374" s="17" t="s">
        <v>91</v>
      </c>
    </row>
    <row r="375" spans="1:65" s="2" customFormat="1" ht="68.25">
      <c r="A375" s="34"/>
      <c r="B375" s="35"/>
      <c r="C375" s="36"/>
      <c r="D375" s="201" t="s">
        <v>229</v>
      </c>
      <c r="E375" s="36"/>
      <c r="F375" s="206" t="s">
        <v>483</v>
      </c>
      <c r="G375" s="36"/>
      <c r="H375" s="36"/>
      <c r="I375" s="203"/>
      <c r="J375" s="36"/>
      <c r="K375" s="36"/>
      <c r="L375" s="39"/>
      <c r="M375" s="204"/>
      <c r="N375" s="205"/>
      <c r="O375" s="71"/>
      <c r="P375" s="71"/>
      <c r="Q375" s="71"/>
      <c r="R375" s="71"/>
      <c r="S375" s="71"/>
      <c r="T375" s="72"/>
      <c r="U375" s="34"/>
      <c r="V375" s="34"/>
      <c r="W375" s="34"/>
      <c r="X375" s="34"/>
      <c r="Y375" s="34"/>
      <c r="Z375" s="34"/>
      <c r="AA375" s="34"/>
      <c r="AB375" s="34"/>
      <c r="AC375" s="34"/>
      <c r="AD375" s="34"/>
      <c r="AE375" s="34"/>
      <c r="AT375" s="17" t="s">
        <v>229</v>
      </c>
      <c r="AU375" s="17" t="s">
        <v>91</v>
      </c>
    </row>
    <row r="376" spans="1:65" s="15" customFormat="1" ht="11.25">
      <c r="B376" s="229"/>
      <c r="C376" s="230"/>
      <c r="D376" s="201" t="s">
        <v>231</v>
      </c>
      <c r="E376" s="231" t="s">
        <v>1</v>
      </c>
      <c r="F376" s="232" t="s">
        <v>484</v>
      </c>
      <c r="G376" s="230"/>
      <c r="H376" s="231" t="s">
        <v>1</v>
      </c>
      <c r="I376" s="233"/>
      <c r="J376" s="230"/>
      <c r="K376" s="230"/>
      <c r="L376" s="234"/>
      <c r="M376" s="235"/>
      <c r="N376" s="236"/>
      <c r="O376" s="236"/>
      <c r="P376" s="236"/>
      <c r="Q376" s="236"/>
      <c r="R376" s="236"/>
      <c r="S376" s="236"/>
      <c r="T376" s="237"/>
      <c r="AT376" s="238" t="s">
        <v>231</v>
      </c>
      <c r="AU376" s="238" t="s">
        <v>91</v>
      </c>
      <c r="AV376" s="15" t="s">
        <v>14</v>
      </c>
      <c r="AW376" s="15" t="s">
        <v>36</v>
      </c>
      <c r="AX376" s="15" t="s">
        <v>82</v>
      </c>
      <c r="AY376" s="238" t="s">
        <v>220</v>
      </c>
    </row>
    <row r="377" spans="1:65" s="13" customFormat="1" ht="11.25">
      <c r="B377" s="207"/>
      <c r="C377" s="208"/>
      <c r="D377" s="201" t="s">
        <v>231</v>
      </c>
      <c r="E377" s="209" t="s">
        <v>1</v>
      </c>
      <c r="F377" s="210" t="s">
        <v>485</v>
      </c>
      <c r="G377" s="208"/>
      <c r="H377" s="211">
        <v>1980</v>
      </c>
      <c r="I377" s="212"/>
      <c r="J377" s="208"/>
      <c r="K377" s="208"/>
      <c r="L377" s="213"/>
      <c r="M377" s="214"/>
      <c r="N377" s="215"/>
      <c r="O377" s="215"/>
      <c r="P377" s="215"/>
      <c r="Q377" s="215"/>
      <c r="R377" s="215"/>
      <c r="S377" s="215"/>
      <c r="T377" s="216"/>
      <c r="AT377" s="217" t="s">
        <v>231</v>
      </c>
      <c r="AU377" s="217" t="s">
        <v>91</v>
      </c>
      <c r="AV377" s="13" t="s">
        <v>91</v>
      </c>
      <c r="AW377" s="13" t="s">
        <v>36</v>
      </c>
      <c r="AX377" s="13" t="s">
        <v>82</v>
      </c>
      <c r="AY377" s="217" t="s">
        <v>220</v>
      </c>
    </row>
    <row r="378" spans="1:65" s="14" customFormat="1" ht="11.25">
      <c r="B378" s="218"/>
      <c r="C378" s="219"/>
      <c r="D378" s="201" t="s">
        <v>231</v>
      </c>
      <c r="E378" s="220" t="s">
        <v>1</v>
      </c>
      <c r="F378" s="221" t="s">
        <v>233</v>
      </c>
      <c r="G378" s="219"/>
      <c r="H378" s="222">
        <v>1980</v>
      </c>
      <c r="I378" s="223"/>
      <c r="J378" s="219"/>
      <c r="K378" s="219"/>
      <c r="L378" s="224"/>
      <c r="M378" s="225"/>
      <c r="N378" s="226"/>
      <c r="O378" s="226"/>
      <c r="P378" s="226"/>
      <c r="Q378" s="226"/>
      <c r="R378" s="226"/>
      <c r="S378" s="226"/>
      <c r="T378" s="227"/>
      <c r="AT378" s="228" t="s">
        <v>231</v>
      </c>
      <c r="AU378" s="228" t="s">
        <v>91</v>
      </c>
      <c r="AV378" s="14" t="s">
        <v>226</v>
      </c>
      <c r="AW378" s="14" t="s">
        <v>36</v>
      </c>
      <c r="AX378" s="14" t="s">
        <v>14</v>
      </c>
      <c r="AY378" s="228" t="s">
        <v>220</v>
      </c>
    </row>
    <row r="379" spans="1:65" s="2" customFormat="1" ht="24.2" customHeight="1">
      <c r="A379" s="34"/>
      <c r="B379" s="35"/>
      <c r="C379" s="239" t="s">
        <v>486</v>
      </c>
      <c r="D379" s="239" t="s">
        <v>415</v>
      </c>
      <c r="E379" s="240" t="s">
        <v>469</v>
      </c>
      <c r="F379" s="241" t="s">
        <v>470</v>
      </c>
      <c r="G379" s="242" t="s">
        <v>113</v>
      </c>
      <c r="H379" s="243">
        <v>2277</v>
      </c>
      <c r="I379" s="244"/>
      <c r="J379" s="245">
        <f>ROUND(I379*H379,2)</f>
        <v>0</v>
      </c>
      <c r="K379" s="241" t="s">
        <v>225</v>
      </c>
      <c r="L379" s="246"/>
      <c r="M379" s="247" t="s">
        <v>1</v>
      </c>
      <c r="N379" s="248" t="s">
        <v>47</v>
      </c>
      <c r="O379" s="71"/>
      <c r="P379" s="197">
        <f>O379*H379</f>
        <v>0</v>
      </c>
      <c r="Q379" s="197">
        <v>4.0000000000000002E-4</v>
      </c>
      <c r="R379" s="197">
        <f>Q379*H379</f>
        <v>0.91080000000000005</v>
      </c>
      <c r="S379" s="197">
        <v>0</v>
      </c>
      <c r="T379" s="198">
        <f>S379*H379</f>
        <v>0</v>
      </c>
      <c r="U379" s="34"/>
      <c r="V379" s="34"/>
      <c r="W379" s="34"/>
      <c r="X379" s="34"/>
      <c r="Y379" s="34"/>
      <c r="Z379" s="34"/>
      <c r="AA379" s="34"/>
      <c r="AB379" s="34"/>
      <c r="AC379" s="34"/>
      <c r="AD379" s="34"/>
      <c r="AE379" s="34"/>
      <c r="AR379" s="199" t="s">
        <v>283</v>
      </c>
      <c r="AT379" s="199" t="s">
        <v>415</v>
      </c>
      <c r="AU379" s="199" t="s">
        <v>91</v>
      </c>
      <c r="AY379" s="17" t="s">
        <v>220</v>
      </c>
      <c r="BE379" s="200">
        <f>IF(N379="základní",J379,0)</f>
        <v>0</v>
      </c>
      <c r="BF379" s="200">
        <f>IF(N379="snížená",J379,0)</f>
        <v>0</v>
      </c>
      <c r="BG379" s="200">
        <f>IF(N379="zákl. přenesená",J379,0)</f>
        <v>0</v>
      </c>
      <c r="BH379" s="200">
        <f>IF(N379="sníž. přenesená",J379,0)</f>
        <v>0</v>
      </c>
      <c r="BI379" s="200">
        <f>IF(N379="nulová",J379,0)</f>
        <v>0</v>
      </c>
      <c r="BJ379" s="17" t="s">
        <v>14</v>
      </c>
      <c r="BK379" s="200">
        <f>ROUND(I379*H379,2)</f>
        <v>0</v>
      </c>
      <c r="BL379" s="17" t="s">
        <v>226</v>
      </c>
      <c r="BM379" s="199" t="s">
        <v>487</v>
      </c>
    </row>
    <row r="380" spans="1:65" s="2" customFormat="1" ht="19.5">
      <c r="A380" s="34"/>
      <c r="B380" s="35"/>
      <c r="C380" s="36"/>
      <c r="D380" s="201" t="s">
        <v>228</v>
      </c>
      <c r="E380" s="36"/>
      <c r="F380" s="202" t="s">
        <v>470</v>
      </c>
      <c r="G380" s="36"/>
      <c r="H380" s="36"/>
      <c r="I380" s="203"/>
      <c r="J380" s="36"/>
      <c r="K380" s="36"/>
      <c r="L380" s="39"/>
      <c r="M380" s="204"/>
      <c r="N380" s="205"/>
      <c r="O380" s="71"/>
      <c r="P380" s="71"/>
      <c r="Q380" s="71"/>
      <c r="R380" s="71"/>
      <c r="S380" s="71"/>
      <c r="T380" s="72"/>
      <c r="U380" s="34"/>
      <c r="V380" s="34"/>
      <c r="W380" s="34"/>
      <c r="X380" s="34"/>
      <c r="Y380" s="34"/>
      <c r="Z380" s="34"/>
      <c r="AA380" s="34"/>
      <c r="AB380" s="34"/>
      <c r="AC380" s="34"/>
      <c r="AD380" s="34"/>
      <c r="AE380" s="34"/>
      <c r="AT380" s="17" t="s">
        <v>228</v>
      </c>
      <c r="AU380" s="17" t="s">
        <v>91</v>
      </c>
    </row>
    <row r="381" spans="1:65" s="13" customFormat="1" ht="11.25">
      <c r="B381" s="207"/>
      <c r="C381" s="208"/>
      <c r="D381" s="201" t="s">
        <v>231</v>
      </c>
      <c r="E381" s="209" t="s">
        <v>1</v>
      </c>
      <c r="F381" s="210" t="s">
        <v>488</v>
      </c>
      <c r="G381" s="208"/>
      <c r="H381" s="211">
        <v>2277</v>
      </c>
      <c r="I381" s="212"/>
      <c r="J381" s="208"/>
      <c r="K381" s="208"/>
      <c r="L381" s="213"/>
      <c r="M381" s="214"/>
      <c r="N381" s="215"/>
      <c r="O381" s="215"/>
      <c r="P381" s="215"/>
      <c r="Q381" s="215"/>
      <c r="R381" s="215"/>
      <c r="S381" s="215"/>
      <c r="T381" s="216"/>
      <c r="AT381" s="217" t="s">
        <v>231</v>
      </c>
      <c r="AU381" s="217" t="s">
        <v>91</v>
      </c>
      <c r="AV381" s="13" t="s">
        <v>91</v>
      </c>
      <c r="AW381" s="13" t="s">
        <v>36</v>
      </c>
      <c r="AX381" s="13" t="s">
        <v>14</v>
      </c>
      <c r="AY381" s="217" t="s">
        <v>220</v>
      </c>
    </row>
    <row r="382" spans="1:65" s="12" customFormat="1" ht="22.9" customHeight="1">
      <c r="B382" s="172"/>
      <c r="C382" s="173"/>
      <c r="D382" s="174" t="s">
        <v>81</v>
      </c>
      <c r="E382" s="186" t="s">
        <v>226</v>
      </c>
      <c r="F382" s="186" t="s">
        <v>489</v>
      </c>
      <c r="G382" s="173"/>
      <c r="H382" s="173"/>
      <c r="I382" s="176"/>
      <c r="J382" s="187">
        <f>BK382</f>
        <v>0</v>
      </c>
      <c r="K382" s="173"/>
      <c r="L382" s="178"/>
      <c r="M382" s="179"/>
      <c r="N382" s="180"/>
      <c r="O382" s="180"/>
      <c r="P382" s="181">
        <f>SUM(P383:P393)</f>
        <v>0</v>
      </c>
      <c r="Q382" s="180"/>
      <c r="R382" s="181">
        <f>SUM(R383:R393)</f>
        <v>4.0284000000000004</v>
      </c>
      <c r="S382" s="180"/>
      <c r="T382" s="182">
        <f>SUM(T383:T393)</f>
        <v>0</v>
      </c>
      <c r="AR382" s="183" t="s">
        <v>14</v>
      </c>
      <c r="AT382" s="184" t="s">
        <v>81</v>
      </c>
      <c r="AU382" s="184" t="s">
        <v>14</v>
      </c>
      <c r="AY382" s="183" t="s">
        <v>220</v>
      </c>
      <c r="BK382" s="185">
        <f>SUM(BK383:BK393)</f>
        <v>0</v>
      </c>
    </row>
    <row r="383" spans="1:65" s="2" customFormat="1" ht="24.2" customHeight="1">
      <c r="A383" s="34"/>
      <c r="B383" s="35"/>
      <c r="C383" s="188" t="s">
        <v>490</v>
      </c>
      <c r="D383" s="188" t="s">
        <v>222</v>
      </c>
      <c r="E383" s="189" t="s">
        <v>491</v>
      </c>
      <c r="F383" s="190" t="s">
        <v>492</v>
      </c>
      <c r="G383" s="191" t="s">
        <v>493</v>
      </c>
      <c r="H383" s="192">
        <v>54</v>
      </c>
      <c r="I383" s="193"/>
      <c r="J383" s="194">
        <f>ROUND(I383*H383,2)</f>
        <v>0</v>
      </c>
      <c r="K383" s="190" t="s">
        <v>225</v>
      </c>
      <c r="L383" s="39"/>
      <c r="M383" s="195" t="s">
        <v>1</v>
      </c>
      <c r="N383" s="196" t="s">
        <v>47</v>
      </c>
      <c r="O383" s="71"/>
      <c r="P383" s="197">
        <f>O383*H383</f>
        <v>0</v>
      </c>
      <c r="Q383" s="197">
        <v>6.6E-3</v>
      </c>
      <c r="R383" s="197">
        <f>Q383*H383</f>
        <v>0.35639999999999999</v>
      </c>
      <c r="S383" s="197">
        <v>0</v>
      </c>
      <c r="T383" s="198">
        <f>S383*H383</f>
        <v>0</v>
      </c>
      <c r="U383" s="34"/>
      <c r="V383" s="34"/>
      <c r="W383" s="34"/>
      <c r="X383" s="34"/>
      <c r="Y383" s="34"/>
      <c r="Z383" s="34"/>
      <c r="AA383" s="34"/>
      <c r="AB383" s="34"/>
      <c r="AC383" s="34"/>
      <c r="AD383" s="34"/>
      <c r="AE383" s="34"/>
      <c r="AR383" s="199" t="s">
        <v>226</v>
      </c>
      <c r="AT383" s="199" t="s">
        <v>222</v>
      </c>
      <c r="AU383" s="199" t="s">
        <v>91</v>
      </c>
      <c r="AY383" s="17" t="s">
        <v>220</v>
      </c>
      <c r="BE383" s="200">
        <f>IF(N383="základní",J383,0)</f>
        <v>0</v>
      </c>
      <c r="BF383" s="200">
        <f>IF(N383="snížená",J383,0)</f>
        <v>0</v>
      </c>
      <c r="BG383" s="200">
        <f>IF(N383="zákl. přenesená",J383,0)</f>
        <v>0</v>
      </c>
      <c r="BH383" s="200">
        <f>IF(N383="sníž. přenesená",J383,0)</f>
        <v>0</v>
      </c>
      <c r="BI383" s="200">
        <f>IF(N383="nulová",J383,0)</f>
        <v>0</v>
      </c>
      <c r="BJ383" s="17" t="s">
        <v>14</v>
      </c>
      <c r="BK383" s="200">
        <f>ROUND(I383*H383,2)</f>
        <v>0</v>
      </c>
      <c r="BL383" s="17" t="s">
        <v>226</v>
      </c>
      <c r="BM383" s="199" t="s">
        <v>494</v>
      </c>
    </row>
    <row r="384" spans="1:65" s="2" customFormat="1" ht="19.5">
      <c r="A384" s="34"/>
      <c r="B384" s="35"/>
      <c r="C384" s="36"/>
      <c r="D384" s="201" t="s">
        <v>228</v>
      </c>
      <c r="E384" s="36"/>
      <c r="F384" s="202" t="s">
        <v>492</v>
      </c>
      <c r="G384" s="36"/>
      <c r="H384" s="36"/>
      <c r="I384" s="203"/>
      <c r="J384" s="36"/>
      <c r="K384" s="36"/>
      <c r="L384" s="39"/>
      <c r="M384" s="204"/>
      <c r="N384" s="205"/>
      <c r="O384" s="71"/>
      <c r="P384" s="71"/>
      <c r="Q384" s="71"/>
      <c r="R384" s="71"/>
      <c r="S384" s="71"/>
      <c r="T384" s="72"/>
      <c r="U384" s="34"/>
      <c r="V384" s="34"/>
      <c r="W384" s="34"/>
      <c r="X384" s="34"/>
      <c r="Y384" s="34"/>
      <c r="Z384" s="34"/>
      <c r="AA384" s="34"/>
      <c r="AB384" s="34"/>
      <c r="AC384" s="34"/>
      <c r="AD384" s="34"/>
      <c r="AE384" s="34"/>
      <c r="AT384" s="17" t="s">
        <v>228</v>
      </c>
      <c r="AU384" s="17" t="s">
        <v>91</v>
      </c>
    </row>
    <row r="385" spans="1:65" s="2" customFormat="1" ht="29.25">
      <c r="A385" s="34"/>
      <c r="B385" s="35"/>
      <c r="C385" s="36"/>
      <c r="D385" s="201" t="s">
        <v>229</v>
      </c>
      <c r="E385" s="36"/>
      <c r="F385" s="206" t="s">
        <v>495</v>
      </c>
      <c r="G385" s="36"/>
      <c r="H385" s="36"/>
      <c r="I385" s="203"/>
      <c r="J385" s="36"/>
      <c r="K385" s="36"/>
      <c r="L385" s="39"/>
      <c r="M385" s="204"/>
      <c r="N385" s="205"/>
      <c r="O385" s="71"/>
      <c r="P385" s="71"/>
      <c r="Q385" s="71"/>
      <c r="R385" s="71"/>
      <c r="S385" s="71"/>
      <c r="T385" s="72"/>
      <c r="U385" s="34"/>
      <c r="V385" s="34"/>
      <c r="W385" s="34"/>
      <c r="X385" s="34"/>
      <c r="Y385" s="34"/>
      <c r="Z385" s="34"/>
      <c r="AA385" s="34"/>
      <c r="AB385" s="34"/>
      <c r="AC385" s="34"/>
      <c r="AD385" s="34"/>
      <c r="AE385" s="34"/>
      <c r="AT385" s="17" t="s">
        <v>229</v>
      </c>
      <c r="AU385" s="17" t="s">
        <v>91</v>
      </c>
    </row>
    <row r="386" spans="1:65" s="15" customFormat="1" ht="22.5">
      <c r="B386" s="229"/>
      <c r="C386" s="230"/>
      <c r="D386" s="201" t="s">
        <v>231</v>
      </c>
      <c r="E386" s="231" t="s">
        <v>1</v>
      </c>
      <c r="F386" s="232" t="s">
        <v>496</v>
      </c>
      <c r="G386" s="230"/>
      <c r="H386" s="231" t="s">
        <v>1</v>
      </c>
      <c r="I386" s="233"/>
      <c r="J386" s="230"/>
      <c r="K386" s="230"/>
      <c r="L386" s="234"/>
      <c r="M386" s="235"/>
      <c r="N386" s="236"/>
      <c r="O386" s="236"/>
      <c r="P386" s="236"/>
      <c r="Q386" s="236"/>
      <c r="R386" s="236"/>
      <c r="S386" s="236"/>
      <c r="T386" s="237"/>
      <c r="AT386" s="238" t="s">
        <v>231</v>
      </c>
      <c r="AU386" s="238" t="s">
        <v>91</v>
      </c>
      <c r="AV386" s="15" t="s">
        <v>14</v>
      </c>
      <c r="AW386" s="15" t="s">
        <v>36</v>
      </c>
      <c r="AX386" s="15" t="s">
        <v>82</v>
      </c>
      <c r="AY386" s="238" t="s">
        <v>220</v>
      </c>
    </row>
    <row r="387" spans="1:65" s="13" customFormat="1" ht="11.25">
      <c r="B387" s="207"/>
      <c r="C387" s="208"/>
      <c r="D387" s="201" t="s">
        <v>231</v>
      </c>
      <c r="E387" s="209" t="s">
        <v>1</v>
      </c>
      <c r="F387" s="210" t="s">
        <v>497</v>
      </c>
      <c r="G387" s="208"/>
      <c r="H387" s="211">
        <v>54</v>
      </c>
      <c r="I387" s="212"/>
      <c r="J387" s="208"/>
      <c r="K387" s="208"/>
      <c r="L387" s="213"/>
      <c r="M387" s="214"/>
      <c r="N387" s="215"/>
      <c r="O387" s="215"/>
      <c r="P387" s="215"/>
      <c r="Q387" s="215"/>
      <c r="R387" s="215"/>
      <c r="S387" s="215"/>
      <c r="T387" s="216"/>
      <c r="AT387" s="217" t="s">
        <v>231</v>
      </c>
      <c r="AU387" s="217" t="s">
        <v>91</v>
      </c>
      <c r="AV387" s="13" t="s">
        <v>91</v>
      </c>
      <c r="AW387" s="13" t="s">
        <v>36</v>
      </c>
      <c r="AX387" s="13" t="s">
        <v>82</v>
      </c>
      <c r="AY387" s="217" t="s">
        <v>220</v>
      </c>
    </row>
    <row r="388" spans="1:65" s="14" customFormat="1" ht="11.25">
      <c r="B388" s="218"/>
      <c r="C388" s="219"/>
      <c r="D388" s="201" t="s">
        <v>231</v>
      </c>
      <c r="E388" s="220" t="s">
        <v>1</v>
      </c>
      <c r="F388" s="221" t="s">
        <v>233</v>
      </c>
      <c r="G388" s="219"/>
      <c r="H388" s="222">
        <v>54</v>
      </c>
      <c r="I388" s="223"/>
      <c r="J388" s="219"/>
      <c r="K388" s="219"/>
      <c r="L388" s="224"/>
      <c r="M388" s="225"/>
      <c r="N388" s="226"/>
      <c r="O388" s="226"/>
      <c r="P388" s="226"/>
      <c r="Q388" s="226"/>
      <c r="R388" s="226"/>
      <c r="S388" s="226"/>
      <c r="T388" s="227"/>
      <c r="AT388" s="228" t="s">
        <v>231</v>
      </c>
      <c r="AU388" s="228" t="s">
        <v>91</v>
      </c>
      <c r="AV388" s="14" t="s">
        <v>226</v>
      </c>
      <c r="AW388" s="14" t="s">
        <v>36</v>
      </c>
      <c r="AX388" s="14" t="s">
        <v>14</v>
      </c>
      <c r="AY388" s="228" t="s">
        <v>220</v>
      </c>
    </row>
    <row r="389" spans="1:65" s="2" customFormat="1" ht="24.2" customHeight="1">
      <c r="A389" s="34"/>
      <c r="B389" s="35"/>
      <c r="C389" s="239" t="s">
        <v>498</v>
      </c>
      <c r="D389" s="239" t="s">
        <v>415</v>
      </c>
      <c r="E389" s="240" t="s">
        <v>499</v>
      </c>
      <c r="F389" s="241" t="s">
        <v>500</v>
      </c>
      <c r="G389" s="242" t="s">
        <v>493</v>
      </c>
      <c r="H389" s="243">
        <v>54</v>
      </c>
      <c r="I389" s="244"/>
      <c r="J389" s="245">
        <f>ROUND(I389*H389,2)</f>
        <v>0</v>
      </c>
      <c r="K389" s="241" t="s">
        <v>225</v>
      </c>
      <c r="L389" s="246"/>
      <c r="M389" s="247" t="s">
        <v>1</v>
      </c>
      <c r="N389" s="248" t="s">
        <v>47</v>
      </c>
      <c r="O389" s="71"/>
      <c r="P389" s="197">
        <f>O389*H389</f>
        <v>0</v>
      </c>
      <c r="Q389" s="197">
        <v>6.8000000000000005E-2</v>
      </c>
      <c r="R389" s="197">
        <f>Q389*H389</f>
        <v>3.6720000000000002</v>
      </c>
      <c r="S389" s="197">
        <v>0</v>
      </c>
      <c r="T389" s="198">
        <f>S389*H389</f>
        <v>0</v>
      </c>
      <c r="U389" s="34"/>
      <c r="V389" s="34"/>
      <c r="W389" s="34"/>
      <c r="X389" s="34"/>
      <c r="Y389" s="34"/>
      <c r="Z389" s="34"/>
      <c r="AA389" s="34"/>
      <c r="AB389" s="34"/>
      <c r="AC389" s="34"/>
      <c r="AD389" s="34"/>
      <c r="AE389" s="34"/>
      <c r="AR389" s="199" t="s">
        <v>283</v>
      </c>
      <c r="AT389" s="199" t="s">
        <v>415</v>
      </c>
      <c r="AU389" s="199" t="s">
        <v>91</v>
      </c>
      <c r="AY389" s="17" t="s">
        <v>220</v>
      </c>
      <c r="BE389" s="200">
        <f>IF(N389="základní",J389,0)</f>
        <v>0</v>
      </c>
      <c r="BF389" s="200">
        <f>IF(N389="snížená",J389,0)</f>
        <v>0</v>
      </c>
      <c r="BG389" s="200">
        <f>IF(N389="zákl. přenesená",J389,0)</f>
        <v>0</v>
      </c>
      <c r="BH389" s="200">
        <f>IF(N389="sníž. přenesená",J389,0)</f>
        <v>0</v>
      </c>
      <c r="BI389" s="200">
        <f>IF(N389="nulová",J389,0)</f>
        <v>0</v>
      </c>
      <c r="BJ389" s="17" t="s">
        <v>14</v>
      </c>
      <c r="BK389" s="200">
        <f>ROUND(I389*H389,2)</f>
        <v>0</v>
      </c>
      <c r="BL389" s="17" t="s">
        <v>226</v>
      </c>
      <c r="BM389" s="199" t="s">
        <v>501</v>
      </c>
    </row>
    <row r="390" spans="1:65" s="2" customFormat="1" ht="11.25">
      <c r="A390" s="34"/>
      <c r="B390" s="35"/>
      <c r="C390" s="36"/>
      <c r="D390" s="201" t="s">
        <v>228</v>
      </c>
      <c r="E390" s="36"/>
      <c r="F390" s="202" t="s">
        <v>500</v>
      </c>
      <c r="G390" s="36"/>
      <c r="H390" s="36"/>
      <c r="I390" s="203"/>
      <c r="J390" s="36"/>
      <c r="K390" s="36"/>
      <c r="L390" s="39"/>
      <c r="M390" s="204"/>
      <c r="N390" s="205"/>
      <c r="O390" s="71"/>
      <c r="P390" s="71"/>
      <c r="Q390" s="71"/>
      <c r="R390" s="71"/>
      <c r="S390" s="71"/>
      <c r="T390" s="72"/>
      <c r="U390" s="34"/>
      <c r="V390" s="34"/>
      <c r="W390" s="34"/>
      <c r="X390" s="34"/>
      <c r="Y390" s="34"/>
      <c r="Z390" s="34"/>
      <c r="AA390" s="34"/>
      <c r="AB390" s="34"/>
      <c r="AC390" s="34"/>
      <c r="AD390" s="34"/>
      <c r="AE390" s="34"/>
      <c r="AT390" s="17" t="s">
        <v>228</v>
      </c>
      <c r="AU390" s="17" t="s">
        <v>91</v>
      </c>
    </row>
    <row r="391" spans="1:65" s="15" customFormat="1" ht="22.5">
      <c r="B391" s="229"/>
      <c r="C391" s="230"/>
      <c r="D391" s="201" t="s">
        <v>231</v>
      </c>
      <c r="E391" s="231" t="s">
        <v>1</v>
      </c>
      <c r="F391" s="232" t="s">
        <v>496</v>
      </c>
      <c r="G391" s="230"/>
      <c r="H391" s="231" t="s">
        <v>1</v>
      </c>
      <c r="I391" s="233"/>
      <c r="J391" s="230"/>
      <c r="K391" s="230"/>
      <c r="L391" s="234"/>
      <c r="M391" s="235"/>
      <c r="N391" s="236"/>
      <c r="O391" s="236"/>
      <c r="P391" s="236"/>
      <c r="Q391" s="236"/>
      <c r="R391" s="236"/>
      <c r="S391" s="236"/>
      <c r="T391" s="237"/>
      <c r="AT391" s="238" t="s">
        <v>231</v>
      </c>
      <c r="AU391" s="238" t="s">
        <v>91</v>
      </c>
      <c r="AV391" s="15" t="s">
        <v>14</v>
      </c>
      <c r="AW391" s="15" t="s">
        <v>36</v>
      </c>
      <c r="AX391" s="15" t="s">
        <v>82</v>
      </c>
      <c r="AY391" s="238" t="s">
        <v>220</v>
      </c>
    </row>
    <row r="392" spans="1:65" s="13" customFormat="1" ht="11.25">
      <c r="B392" s="207"/>
      <c r="C392" s="208"/>
      <c r="D392" s="201" t="s">
        <v>231</v>
      </c>
      <c r="E392" s="209" t="s">
        <v>1</v>
      </c>
      <c r="F392" s="210" t="s">
        <v>497</v>
      </c>
      <c r="G392" s="208"/>
      <c r="H392" s="211">
        <v>54</v>
      </c>
      <c r="I392" s="212"/>
      <c r="J392" s="208"/>
      <c r="K392" s="208"/>
      <c r="L392" s="213"/>
      <c r="M392" s="214"/>
      <c r="N392" s="215"/>
      <c r="O392" s="215"/>
      <c r="P392" s="215"/>
      <c r="Q392" s="215"/>
      <c r="R392" s="215"/>
      <c r="S392" s="215"/>
      <c r="T392" s="216"/>
      <c r="AT392" s="217" t="s">
        <v>231</v>
      </c>
      <c r="AU392" s="217" t="s">
        <v>91</v>
      </c>
      <c r="AV392" s="13" t="s">
        <v>91</v>
      </c>
      <c r="AW392" s="13" t="s">
        <v>36</v>
      </c>
      <c r="AX392" s="13" t="s">
        <v>82</v>
      </c>
      <c r="AY392" s="217" t="s">
        <v>220</v>
      </c>
    </row>
    <row r="393" spans="1:65" s="14" customFormat="1" ht="11.25">
      <c r="B393" s="218"/>
      <c r="C393" s="219"/>
      <c r="D393" s="201" t="s">
        <v>231</v>
      </c>
      <c r="E393" s="220" t="s">
        <v>1</v>
      </c>
      <c r="F393" s="221" t="s">
        <v>233</v>
      </c>
      <c r="G393" s="219"/>
      <c r="H393" s="222">
        <v>54</v>
      </c>
      <c r="I393" s="223"/>
      <c r="J393" s="219"/>
      <c r="K393" s="219"/>
      <c r="L393" s="224"/>
      <c r="M393" s="225"/>
      <c r="N393" s="226"/>
      <c r="O393" s="226"/>
      <c r="P393" s="226"/>
      <c r="Q393" s="226"/>
      <c r="R393" s="226"/>
      <c r="S393" s="226"/>
      <c r="T393" s="227"/>
      <c r="AT393" s="228" t="s">
        <v>231</v>
      </c>
      <c r="AU393" s="228" t="s">
        <v>91</v>
      </c>
      <c r="AV393" s="14" t="s">
        <v>226</v>
      </c>
      <c r="AW393" s="14" t="s">
        <v>36</v>
      </c>
      <c r="AX393" s="14" t="s">
        <v>14</v>
      </c>
      <c r="AY393" s="228" t="s">
        <v>220</v>
      </c>
    </row>
    <row r="394" spans="1:65" s="12" customFormat="1" ht="22.9" customHeight="1">
      <c r="B394" s="172"/>
      <c r="C394" s="173"/>
      <c r="D394" s="174" t="s">
        <v>81</v>
      </c>
      <c r="E394" s="186" t="s">
        <v>260</v>
      </c>
      <c r="F394" s="186" t="s">
        <v>502</v>
      </c>
      <c r="G394" s="173"/>
      <c r="H394" s="173"/>
      <c r="I394" s="176"/>
      <c r="J394" s="187">
        <f>BK394</f>
        <v>0</v>
      </c>
      <c r="K394" s="173"/>
      <c r="L394" s="178"/>
      <c r="M394" s="179"/>
      <c r="N394" s="180"/>
      <c r="O394" s="180"/>
      <c r="P394" s="181">
        <f>SUM(P395:P556)</f>
        <v>0</v>
      </c>
      <c r="Q394" s="180"/>
      <c r="R394" s="181">
        <f>SUM(R395:R556)</f>
        <v>14.279859499999999</v>
      </c>
      <c r="S394" s="180"/>
      <c r="T394" s="182">
        <f>SUM(T395:T556)</f>
        <v>0</v>
      </c>
      <c r="AR394" s="183" t="s">
        <v>14</v>
      </c>
      <c r="AT394" s="184" t="s">
        <v>81</v>
      </c>
      <c r="AU394" s="184" t="s">
        <v>14</v>
      </c>
      <c r="AY394" s="183" t="s">
        <v>220</v>
      </c>
      <c r="BK394" s="185">
        <f>SUM(BK395:BK556)</f>
        <v>0</v>
      </c>
    </row>
    <row r="395" spans="1:65" s="2" customFormat="1" ht="37.9" customHeight="1">
      <c r="A395" s="34"/>
      <c r="B395" s="35"/>
      <c r="C395" s="188" t="s">
        <v>503</v>
      </c>
      <c r="D395" s="188" t="s">
        <v>222</v>
      </c>
      <c r="E395" s="189" t="s">
        <v>504</v>
      </c>
      <c r="F395" s="190" t="s">
        <v>505</v>
      </c>
      <c r="G395" s="191" t="s">
        <v>113</v>
      </c>
      <c r="H395" s="192">
        <v>41.3</v>
      </c>
      <c r="I395" s="193"/>
      <c r="J395" s="194">
        <f>ROUND(I395*H395,2)</f>
        <v>0</v>
      </c>
      <c r="K395" s="190" t="s">
        <v>225</v>
      </c>
      <c r="L395" s="39"/>
      <c r="M395" s="195" t="s">
        <v>1</v>
      </c>
      <c r="N395" s="196" t="s">
        <v>47</v>
      </c>
      <c r="O395" s="71"/>
      <c r="P395" s="197">
        <f>O395*H395</f>
        <v>0</v>
      </c>
      <c r="Q395" s="197">
        <v>0</v>
      </c>
      <c r="R395" s="197">
        <f>Q395*H395</f>
        <v>0</v>
      </c>
      <c r="S395" s="197">
        <v>0</v>
      </c>
      <c r="T395" s="198">
        <f>S395*H395</f>
        <v>0</v>
      </c>
      <c r="U395" s="34"/>
      <c r="V395" s="34"/>
      <c r="W395" s="34"/>
      <c r="X395" s="34"/>
      <c r="Y395" s="34"/>
      <c r="Z395" s="34"/>
      <c r="AA395" s="34"/>
      <c r="AB395" s="34"/>
      <c r="AC395" s="34"/>
      <c r="AD395" s="34"/>
      <c r="AE395" s="34"/>
      <c r="AR395" s="199" t="s">
        <v>226</v>
      </c>
      <c r="AT395" s="199" t="s">
        <v>222</v>
      </c>
      <c r="AU395" s="199" t="s">
        <v>91</v>
      </c>
      <c r="AY395" s="17" t="s">
        <v>220</v>
      </c>
      <c r="BE395" s="200">
        <f>IF(N395="základní",J395,0)</f>
        <v>0</v>
      </c>
      <c r="BF395" s="200">
        <f>IF(N395="snížená",J395,0)</f>
        <v>0</v>
      </c>
      <c r="BG395" s="200">
        <f>IF(N395="zákl. přenesená",J395,0)</f>
        <v>0</v>
      </c>
      <c r="BH395" s="200">
        <f>IF(N395="sníž. přenesená",J395,0)</f>
        <v>0</v>
      </c>
      <c r="BI395" s="200">
        <f>IF(N395="nulová",J395,0)</f>
        <v>0</v>
      </c>
      <c r="BJ395" s="17" t="s">
        <v>14</v>
      </c>
      <c r="BK395" s="200">
        <f>ROUND(I395*H395,2)</f>
        <v>0</v>
      </c>
      <c r="BL395" s="17" t="s">
        <v>226</v>
      </c>
      <c r="BM395" s="199" t="s">
        <v>506</v>
      </c>
    </row>
    <row r="396" spans="1:65" s="2" customFormat="1" ht="19.5">
      <c r="A396" s="34"/>
      <c r="B396" s="35"/>
      <c r="C396" s="36"/>
      <c r="D396" s="201" t="s">
        <v>228</v>
      </c>
      <c r="E396" s="36"/>
      <c r="F396" s="202" t="s">
        <v>505</v>
      </c>
      <c r="G396" s="36"/>
      <c r="H396" s="36"/>
      <c r="I396" s="203"/>
      <c r="J396" s="36"/>
      <c r="K396" s="36"/>
      <c r="L396" s="39"/>
      <c r="M396" s="204"/>
      <c r="N396" s="205"/>
      <c r="O396" s="71"/>
      <c r="P396" s="71"/>
      <c r="Q396" s="71"/>
      <c r="R396" s="71"/>
      <c r="S396" s="71"/>
      <c r="T396" s="72"/>
      <c r="U396" s="34"/>
      <c r="V396" s="34"/>
      <c r="W396" s="34"/>
      <c r="X396" s="34"/>
      <c r="Y396" s="34"/>
      <c r="Z396" s="34"/>
      <c r="AA396" s="34"/>
      <c r="AB396" s="34"/>
      <c r="AC396" s="34"/>
      <c r="AD396" s="34"/>
      <c r="AE396" s="34"/>
      <c r="AT396" s="17" t="s">
        <v>228</v>
      </c>
      <c r="AU396" s="17" t="s">
        <v>91</v>
      </c>
    </row>
    <row r="397" spans="1:65" s="15" customFormat="1" ht="11.25">
      <c r="B397" s="229"/>
      <c r="C397" s="230"/>
      <c r="D397" s="201" t="s">
        <v>231</v>
      </c>
      <c r="E397" s="231" t="s">
        <v>1</v>
      </c>
      <c r="F397" s="232" t="s">
        <v>507</v>
      </c>
      <c r="G397" s="230"/>
      <c r="H397" s="231" t="s">
        <v>1</v>
      </c>
      <c r="I397" s="233"/>
      <c r="J397" s="230"/>
      <c r="K397" s="230"/>
      <c r="L397" s="234"/>
      <c r="M397" s="235"/>
      <c r="N397" s="236"/>
      <c r="O397" s="236"/>
      <c r="P397" s="236"/>
      <c r="Q397" s="236"/>
      <c r="R397" s="236"/>
      <c r="S397" s="236"/>
      <c r="T397" s="237"/>
      <c r="AT397" s="238" t="s">
        <v>231</v>
      </c>
      <c r="AU397" s="238" t="s">
        <v>91</v>
      </c>
      <c r="AV397" s="15" t="s">
        <v>14</v>
      </c>
      <c r="AW397" s="15" t="s">
        <v>36</v>
      </c>
      <c r="AX397" s="15" t="s">
        <v>82</v>
      </c>
      <c r="AY397" s="238" t="s">
        <v>220</v>
      </c>
    </row>
    <row r="398" spans="1:65" s="13" customFormat="1" ht="11.25">
      <c r="B398" s="207"/>
      <c r="C398" s="208"/>
      <c r="D398" s="201" t="s">
        <v>231</v>
      </c>
      <c r="E398" s="209" t="s">
        <v>1</v>
      </c>
      <c r="F398" s="210" t="s">
        <v>508</v>
      </c>
      <c r="G398" s="208"/>
      <c r="H398" s="211">
        <v>41.3</v>
      </c>
      <c r="I398" s="212"/>
      <c r="J398" s="208"/>
      <c r="K398" s="208"/>
      <c r="L398" s="213"/>
      <c r="M398" s="214"/>
      <c r="N398" s="215"/>
      <c r="O398" s="215"/>
      <c r="P398" s="215"/>
      <c r="Q398" s="215"/>
      <c r="R398" s="215"/>
      <c r="S398" s="215"/>
      <c r="T398" s="216"/>
      <c r="AT398" s="217" t="s">
        <v>231</v>
      </c>
      <c r="AU398" s="217" t="s">
        <v>91</v>
      </c>
      <c r="AV398" s="13" t="s">
        <v>91</v>
      </c>
      <c r="AW398" s="13" t="s">
        <v>36</v>
      </c>
      <c r="AX398" s="13" t="s">
        <v>82</v>
      </c>
      <c r="AY398" s="217" t="s">
        <v>220</v>
      </c>
    </row>
    <row r="399" spans="1:65" s="14" customFormat="1" ht="11.25">
      <c r="B399" s="218"/>
      <c r="C399" s="219"/>
      <c r="D399" s="201" t="s">
        <v>231</v>
      </c>
      <c r="E399" s="220" t="s">
        <v>1</v>
      </c>
      <c r="F399" s="221" t="s">
        <v>233</v>
      </c>
      <c r="G399" s="219"/>
      <c r="H399" s="222">
        <v>41.3</v>
      </c>
      <c r="I399" s="223"/>
      <c r="J399" s="219"/>
      <c r="K399" s="219"/>
      <c r="L399" s="224"/>
      <c r="M399" s="225"/>
      <c r="N399" s="226"/>
      <c r="O399" s="226"/>
      <c r="P399" s="226"/>
      <c r="Q399" s="226"/>
      <c r="R399" s="226"/>
      <c r="S399" s="226"/>
      <c r="T399" s="227"/>
      <c r="AT399" s="228" t="s">
        <v>231</v>
      </c>
      <c r="AU399" s="228" t="s">
        <v>91</v>
      </c>
      <c r="AV399" s="14" t="s">
        <v>226</v>
      </c>
      <c r="AW399" s="14" t="s">
        <v>36</v>
      </c>
      <c r="AX399" s="14" t="s">
        <v>14</v>
      </c>
      <c r="AY399" s="228" t="s">
        <v>220</v>
      </c>
    </row>
    <row r="400" spans="1:65" s="2" customFormat="1" ht="24.2" customHeight="1">
      <c r="A400" s="34"/>
      <c r="B400" s="35"/>
      <c r="C400" s="188" t="s">
        <v>509</v>
      </c>
      <c r="D400" s="188" t="s">
        <v>222</v>
      </c>
      <c r="E400" s="189" t="s">
        <v>510</v>
      </c>
      <c r="F400" s="190" t="s">
        <v>511</v>
      </c>
      <c r="G400" s="191" t="s">
        <v>113</v>
      </c>
      <c r="H400" s="192">
        <v>41.3</v>
      </c>
      <c r="I400" s="193"/>
      <c r="J400" s="194">
        <f>ROUND(I400*H400,2)</f>
        <v>0</v>
      </c>
      <c r="K400" s="190" t="s">
        <v>225</v>
      </c>
      <c r="L400" s="39"/>
      <c r="M400" s="195" t="s">
        <v>1</v>
      </c>
      <c r="N400" s="196" t="s">
        <v>47</v>
      </c>
      <c r="O400" s="71"/>
      <c r="P400" s="197">
        <f>O400*H400</f>
        <v>0</v>
      </c>
      <c r="Q400" s="197">
        <v>0</v>
      </c>
      <c r="R400" s="197">
        <f>Q400*H400</f>
        <v>0</v>
      </c>
      <c r="S400" s="197">
        <v>0</v>
      </c>
      <c r="T400" s="198">
        <f>S400*H400</f>
        <v>0</v>
      </c>
      <c r="U400" s="34"/>
      <c r="V400" s="34"/>
      <c r="W400" s="34"/>
      <c r="X400" s="34"/>
      <c r="Y400" s="34"/>
      <c r="Z400" s="34"/>
      <c r="AA400" s="34"/>
      <c r="AB400" s="34"/>
      <c r="AC400" s="34"/>
      <c r="AD400" s="34"/>
      <c r="AE400" s="34"/>
      <c r="AR400" s="199" t="s">
        <v>226</v>
      </c>
      <c r="AT400" s="199" t="s">
        <v>222</v>
      </c>
      <c r="AU400" s="199" t="s">
        <v>91</v>
      </c>
      <c r="AY400" s="17" t="s">
        <v>220</v>
      </c>
      <c r="BE400" s="200">
        <f>IF(N400="základní",J400,0)</f>
        <v>0</v>
      </c>
      <c r="BF400" s="200">
        <f>IF(N400="snížená",J400,0)</f>
        <v>0</v>
      </c>
      <c r="BG400" s="200">
        <f>IF(N400="zákl. přenesená",J400,0)</f>
        <v>0</v>
      </c>
      <c r="BH400" s="200">
        <f>IF(N400="sníž. přenesená",J400,0)</f>
        <v>0</v>
      </c>
      <c r="BI400" s="200">
        <f>IF(N400="nulová",J400,0)</f>
        <v>0</v>
      </c>
      <c r="BJ400" s="17" t="s">
        <v>14</v>
      </c>
      <c r="BK400" s="200">
        <f>ROUND(I400*H400,2)</f>
        <v>0</v>
      </c>
      <c r="BL400" s="17" t="s">
        <v>226</v>
      </c>
      <c r="BM400" s="199" t="s">
        <v>512</v>
      </c>
    </row>
    <row r="401" spans="1:65" s="2" customFormat="1" ht="19.5">
      <c r="A401" s="34"/>
      <c r="B401" s="35"/>
      <c r="C401" s="36"/>
      <c r="D401" s="201" t="s">
        <v>228</v>
      </c>
      <c r="E401" s="36"/>
      <c r="F401" s="202" t="s">
        <v>511</v>
      </c>
      <c r="G401" s="36"/>
      <c r="H401" s="36"/>
      <c r="I401" s="203"/>
      <c r="J401" s="36"/>
      <c r="K401" s="36"/>
      <c r="L401" s="39"/>
      <c r="M401" s="204"/>
      <c r="N401" s="205"/>
      <c r="O401" s="71"/>
      <c r="P401" s="71"/>
      <c r="Q401" s="71"/>
      <c r="R401" s="71"/>
      <c r="S401" s="71"/>
      <c r="T401" s="72"/>
      <c r="U401" s="34"/>
      <c r="V401" s="34"/>
      <c r="W401" s="34"/>
      <c r="X401" s="34"/>
      <c r="Y401" s="34"/>
      <c r="Z401" s="34"/>
      <c r="AA401" s="34"/>
      <c r="AB401" s="34"/>
      <c r="AC401" s="34"/>
      <c r="AD401" s="34"/>
      <c r="AE401" s="34"/>
      <c r="AT401" s="17" t="s">
        <v>228</v>
      </c>
      <c r="AU401" s="17" t="s">
        <v>91</v>
      </c>
    </row>
    <row r="402" spans="1:65" s="15" customFormat="1" ht="11.25">
      <c r="B402" s="229"/>
      <c r="C402" s="230"/>
      <c r="D402" s="201" t="s">
        <v>231</v>
      </c>
      <c r="E402" s="231" t="s">
        <v>1</v>
      </c>
      <c r="F402" s="232" t="s">
        <v>513</v>
      </c>
      <c r="G402" s="230"/>
      <c r="H402" s="231" t="s">
        <v>1</v>
      </c>
      <c r="I402" s="233"/>
      <c r="J402" s="230"/>
      <c r="K402" s="230"/>
      <c r="L402" s="234"/>
      <c r="M402" s="235"/>
      <c r="N402" s="236"/>
      <c r="O402" s="236"/>
      <c r="P402" s="236"/>
      <c r="Q402" s="236"/>
      <c r="R402" s="236"/>
      <c r="S402" s="236"/>
      <c r="T402" s="237"/>
      <c r="AT402" s="238" t="s">
        <v>231</v>
      </c>
      <c r="AU402" s="238" t="s">
        <v>91</v>
      </c>
      <c r="AV402" s="15" t="s">
        <v>14</v>
      </c>
      <c r="AW402" s="15" t="s">
        <v>36</v>
      </c>
      <c r="AX402" s="15" t="s">
        <v>82</v>
      </c>
      <c r="AY402" s="238" t="s">
        <v>220</v>
      </c>
    </row>
    <row r="403" spans="1:65" s="13" customFormat="1" ht="11.25">
      <c r="B403" s="207"/>
      <c r="C403" s="208"/>
      <c r="D403" s="201" t="s">
        <v>231</v>
      </c>
      <c r="E403" s="209" t="s">
        <v>1</v>
      </c>
      <c r="F403" s="210" t="s">
        <v>508</v>
      </c>
      <c r="G403" s="208"/>
      <c r="H403" s="211">
        <v>41.3</v>
      </c>
      <c r="I403" s="212"/>
      <c r="J403" s="208"/>
      <c r="K403" s="208"/>
      <c r="L403" s="213"/>
      <c r="M403" s="214"/>
      <c r="N403" s="215"/>
      <c r="O403" s="215"/>
      <c r="P403" s="215"/>
      <c r="Q403" s="215"/>
      <c r="R403" s="215"/>
      <c r="S403" s="215"/>
      <c r="T403" s="216"/>
      <c r="AT403" s="217" t="s">
        <v>231</v>
      </c>
      <c r="AU403" s="217" t="s">
        <v>91</v>
      </c>
      <c r="AV403" s="13" t="s">
        <v>91</v>
      </c>
      <c r="AW403" s="13" t="s">
        <v>36</v>
      </c>
      <c r="AX403" s="13" t="s">
        <v>82</v>
      </c>
      <c r="AY403" s="217" t="s">
        <v>220</v>
      </c>
    </row>
    <row r="404" spans="1:65" s="14" customFormat="1" ht="11.25">
      <c r="B404" s="218"/>
      <c r="C404" s="219"/>
      <c r="D404" s="201" t="s">
        <v>231</v>
      </c>
      <c r="E404" s="220" t="s">
        <v>1</v>
      </c>
      <c r="F404" s="221" t="s">
        <v>233</v>
      </c>
      <c r="G404" s="219"/>
      <c r="H404" s="222">
        <v>41.3</v>
      </c>
      <c r="I404" s="223"/>
      <c r="J404" s="219"/>
      <c r="K404" s="219"/>
      <c r="L404" s="224"/>
      <c r="M404" s="225"/>
      <c r="N404" s="226"/>
      <c r="O404" s="226"/>
      <c r="P404" s="226"/>
      <c r="Q404" s="226"/>
      <c r="R404" s="226"/>
      <c r="S404" s="226"/>
      <c r="T404" s="227"/>
      <c r="AT404" s="228" t="s">
        <v>231</v>
      </c>
      <c r="AU404" s="228" t="s">
        <v>91</v>
      </c>
      <c r="AV404" s="14" t="s">
        <v>226</v>
      </c>
      <c r="AW404" s="14" t="s">
        <v>36</v>
      </c>
      <c r="AX404" s="14" t="s">
        <v>14</v>
      </c>
      <c r="AY404" s="228" t="s">
        <v>220</v>
      </c>
    </row>
    <row r="405" spans="1:65" s="2" customFormat="1" ht="24.2" customHeight="1">
      <c r="A405" s="34"/>
      <c r="B405" s="35"/>
      <c r="C405" s="188" t="s">
        <v>514</v>
      </c>
      <c r="D405" s="188" t="s">
        <v>222</v>
      </c>
      <c r="E405" s="189" t="s">
        <v>515</v>
      </c>
      <c r="F405" s="190" t="s">
        <v>516</v>
      </c>
      <c r="G405" s="191" t="s">
        <v>113</v>
      </c>
      <c r="H405" s="192">
        <v>9.1999999999999993</v>
      </c>
      <c r="I405" s="193"/>
      <c r="J405" s="194">
        <f>ROUND(I405*H405,2)</f>
        <v>0</v>
      </c>
      <c r="K405" s="190" t="s">
        <v>225</v>
      </c>
      <c r="L405" s="39"/>
      <c r="M405" s="195" t="s">
        <v>1</v>
      </c>
      <c r="N405" s="196" t="s">
        <v>47</v>
      </c>
      <c r="O405" s="71"/>
      <c r="P405" s="197">
        <f>O405*H405</f>
        <v>0</v>
      </c>
      <c r="Q405" s="197">
        <v>0</v>
      </c>
      <c r="R405" s="197">
        <f>Q405*H405</f>
        <v>0</v>
      </c>
      <c r="S405" s="197">
        <v>0</v>
      </c>
      <c r="T405" s="198">
        <f>S405*H405</f>
        <v>0</v>
      </c>
      <c r="U405" s="34"/>
      <c r="V405" s="34"/>
      <c r="W405" s="34"/>
      <c r="X405" s="34"/>
      <c r="Y405" s="34"/>
      <c r="Z405" s="34"/>
      <c r="AA405" s="34"/>
      <c r="AB405" s="34"/>
      <c r="AC405" s="34"/>
      <c r="AD405" s="34"/>
      <c r="AE405" s="34"/>
      <c r="AR405" s="199" t="s">
        <v>226</v>
      </c>
      <c r="AT405" s="199" t="s">
        <v>222</v>
      </c>
      <c r="AU405" s="199" t="s">
        <v>91</v>
      </c>
      <c r="AY405" s="17" t="s">
        <v>220</v>
      </c>
      <c r="BE405" s="200">
        <f>IF(N405="základní",J405,0)</f>
        <v>0</v>
      </c>
      <c r="BF405" s="200">
        <f>IF(N405="snížená",J405,0)</f>
        <v>0</v>
      </c>
      <c r="BG405" s="200">
        <f>IF(N405="zákl. přenesená",J405,0)</f>
        <v>0</v>
      </c>
      <c r="BH405" s="200">
        <f>IF(N405="sníž. přenesená",J405,0)</f>
        <v>0</v>
      </c>
      <c r="BI405" s="200">
        <f>IF(N405="nulová",J405,0)</f>
        <v>0</v>
      </c>
      <c r="BJ405" s="17" t="s">
        <v>14</v>
      </c>
      <c r="BK405" s="200">
        <f>ROUND(I405*H405,2)</f>
        <v>0</v>
      </c>
      <c r="BL405" s="17" t="s">
        <v>226</v>
      </c>
      <c r="BM405" s="199" t="s">
        <v>517</v>
      </c>
    </row>
    <row r="406" spans="1:65" s="2" customFormat="1" ht="19.5">
      <c r="A406" s="34"/>
      <c r="B406" s="35"/>
      <c r="C406" s="36"/>
      <c r="D406" s="201" t="s">
        <v>228</v>
      </c>
      <c r="E406" s="36"/>
      <c r="F406" s="202" t="s">
        <v>516</v>
      </c>
      <c r="G406" s="36"/>
      <c r="H406" s="36"/>
      <c r="I406" s="203"/>
      <c r="J406" s="36"/>
      <c r="K406" s="36"/>
      <c r="L406" s="39"/>
      <c r="M406" s="204"/>
      <c r="N406" s="205"/>
      <c r="O406" s="71"/>
      <c r="P406" s="71"/>
      <c r="Q406" s="71"/>
      <c r="R406" s="71"/>
      <c r="S406" s="71"/>
      <c r="T406" s="72"/>
      <c r="U406" s="34"/>
      <c r="V406" s="34"/>
      <c r="W406" s="34"/>
      <c r="X406" s="34"/>
      <c r="Y406" s="34"/>
      <c r="Z406" s="34"/>
      <c r="AA406" s="34"/>
      <c r="AB406" s="34"/>
      <c r="AC406" s="34"/>
      <c r="AD406" s="34"/>
      <c r="AE406" s="34"/>
      <c r="AT406" s="17" t="s">
        <v>228</v>
      </c>
      <c r="AU406" s="17" t="s">
        <v>91</v>
      </c>
    </row>
    <row r="407" spans="1:65" s="15" customFormat="1" ht="11.25">
      <c r="B407" s="229"/>
      <c r="C407" s="230"/>
      <c r="D407" s="201" t="s">
        <v>231</v>
      </c>
      <c r="E407" s="231" t="s">
        <v>1</v>
      </c>
      <c r="F407" s="232" t="s">
        <v>518</v>
      </c>
      <c r="G407" s="230"/>
      <c r="H407" s="231" t="s">
        <v>1</v>
      </c>
      <c r="I407" s="233"/>
      <c r="J407" s="230"/>
      <c r="K407" s="230"/>
      <c r="L407" s="234"/>
      <c r="M407" s="235"/>
      <c r="N407" s="236"/>
      <c r="O407" s="236"/>
      <c r="P407" s="236"/>
      <c r="Q407" s="236"/>
      <c r="R407" s="236"/>
      <c r="S407" s="236"/>
      <c r="T407" s="237"/>
      <c r="AT407" s="238" t="s">
        <v>231</v>
      </c>
      <c r="AU407" s="238" t="s">
        <v>91</v>
      </c>
      <c r="AV407" s="15" t="s">
        <v>14</v>
      </c>
      <c r="AW407" s="15" t="s">
        <v>36</v>
      </c>
      <c r="AX407" s="15" t="s">
        <v>82</v>
      </c>
      <c r="AY407" s="238" t="s">
        <v>220</v>
      </c>
    </row>
    <row r="408" spans="1:65" s="13" customFormat="1" ht="11.25">
      <c r="B408" s="207"/>
      <c r="C408" s="208"/>
      <c r="D408" s="201" t="s">
        <v>231</v>
      </c>
      <c r="E408" s="209" t="s">
        <v>1</v>
      </c>
      <c r="F408" s="210" t="s">
        <v>519</v>
      </c>
      <c r="G408" s="208"/>
      <c r="H408" s="211">
        <v>9.1999999999999993</v>
      </c>
      <c r="I408" s="212"/>
      <c r="J408" s="208"/>
      <c r="K408" s="208"/>
      <c r="L408" s="213"/>
      <c r="M408" s="214"/>
      <c r="N408" s="215"/>
      <c r="O408" s="215"/>
      <c r="P408" s="215"/>
      <c r="Q408" s="215"/>
      <c r="R408" s="215"/>
      <c r="S408" s="215"/>
      <c r="T408" s="216"/>
      <c r="AT408" s="217" t="s">
        <v>231</v>
      </c>
      <c r="AU408" s="217" t="s">
        <v>91</v>
      </c>
      <c r="AV408" s="13" t="s">
        <v>91</v>
      </c>
      <c r="AW408" s="13" t="s">
        <v>36</v>
      </c>
      <c r="AX408" s="13" t="s">
        <v>82</v>
      </c>
      <c r="AY408" s="217" t="s">
        <v>220</v>
      </c>
    </row>
    <row r="409" spans="1:65" s="14" customFormat="1" ht="11.25">
      <c r="B409" s="218"/>
      <c r="C409" s="219"/>
      <c r="D409" s="201" t="s">
        <v>231</v>
      </c>
      <c r="E409" s="220" t="s">
        <v>1</v>
      </c>
      <c r="F409" s="221" t="s">
        <v>233</v>
      </c>
      <c r="G409" s="219"/>
      <c r="H409" s="222">
        <v>9.1999999999999993</v>
      </c>
      <c r="I409" s="223"/>
      <c r="J409" s="219"/>
      <c r="K409" s="219"/>
      <c r="L409" s="224"/>
      <c r="M409" s="225"/>
      <c r="N409" s="226"/>
      <c r="O409" s="226"/>
      <c r="P409" s="226"/>
      <c r="Q409" s="226"/>
      <c r="R409" s="226"/>
      <c r="S409" s="226"/>
      <c r="T409" s="227"/>
      <c r="AT409" s="228" t="s">
        <v>231</v>
      </c>
      <c r="AU409" s="228" t="s">
        <v>91</v>
      </c>
      <c r="AV409" s="14" t="s">
        <v>226</v>
      </c>
      <c r="AW409" s="14" t="s">
        <v>36</v>
      </c>
      <c r="AX409" s="14" t="s">
        <v>14</v>
      </c>
      <c r="AY409" s="228" t="s">
        <v>220</v>
      </c>
    </row>
    <row r="410" spans="1:65" s="2" customFormat="1" ht="24.2" customHeight="1">
      <c r="A410" s="34"/>
      <c r="B410" s="35"/>
      <c r="C410" s="188" t="s">
        <v>520</v>
      </c>
      <c r="D410" s="188" t="s">
        <v>222</v>
      </c>
      <c r="E410" s="189" t="s">
        <v>521</v>
      </c>
      <c r="F410" s="190" t="s">
        <v>522</v>
      </c>
      <c r="G410" s="191" t="s">
        <v>113</v>
      </c>
      <c r="H410" s="192">
        <v>1980</v>
      </c>
      <c r="I410" s="193"/>
      <c r="J410" s="194">
        <f>ROUND(I410*H410,2)</f>
        <v>0</v>
      </c>
      <c r="K410" s="190" t="s">
        <v>225</v>
      </c>
      <c r="L410" s="39"/>
      <c r="M410" s="195" t="s">
        <v>1</v>
      </c>
      <c r="N410" s="196" t="s">
        <v>47</v>
      </c>
      <c r="O410" s="71"/>
      <c r="P410" s="197">
        <f>O410*H410</f>
        <v>0</v>
      </c>
      <c r="Q410" s="197">
        <v>0</v>
      </c>
      <c r="R410" s="197">
        <f>Q410*H410</f>
        <v>0</v>
      </c>
      <c r="S410" s="197">
        <v>0</v>
      </c>
      <c r="T410" s="198">
        <f>S410*H410</f>
        <v>0</v>
      </c>
      <c r="U410" s="34"/>
      <c r="V410" s="34"/>
      <c r="W410" s="34"/>
      <c r="X410" s="34"/>
      <c r="Y410" s="34"/>
      <c r="Z410" s="34"/>
      <c r="AA410" s="34"/>
      <c r="AB410" s="34"/>
      <c r="AC410" s="34"/>
      <c r="AD410" s="34"/>
      <c r="AE410" s="34"/>
      <c r="AR410" s="199" t="s">
        <v>226</v>
      </c>
      <c r="AT410" s="199" t="s">
        <v>222</v>
      </c>
      <c r="AU410" s="199" t="s">
        <v>91</v>
      </c>
      <c r="AY410" s="17" t="s">
        <v>220</v>
      </c>
      <c r="BE410" s="200">
        <f>IF(N410="základní",J410,0)</f>
        <v>0</v>
      </c>
      <c r="BF410" s="200">
        <f>IF(N410="snížená",J410,0)</f>
        <v>0</v>
      </c>
      <c r="BG410" s="200">
        <f>IF(N410="zákl. přenesená",J410,0)</f>
        <v>0</v>
      </c>
      <c r="BH410" s="200">
        <f>IF(N410="sníž. přenesená",J410,0)</f>
        <v>0</v>
      </c>
      <c r="BI410" s="200">
        <f>IF(N410="nulová",J410,0)</f>
        <v>0</v>
      </c>
      <c r="BJ410" s="17" t="s">
        <v>14</v>
      </c>
      <c r="BK410" s="200">
        <f>ROUND(I410*H410,2)</f>
        <v>0</v>
      </c>
      <c r="BL410" s="17" t="s">
        <v>226</v>
      </c>
      <c r="BM410" s="199" t="s">
        <v>523</v>
      </c>
    </row>
    <row r="411" spans="1:65" s="2" customFormat="1" ht="19.5">
      <c r="A411" s="34"/>
      <c r="B411" s="35"/>
      <c r="C411" s="36"/>
      <c r="D411" s="201" t="s">
        <v>228</v>
      </c>
      <c r="E411" s="36"/>
      <c r="F411" s="202" t="s">
        <v>522</v>
      </c>
      <c r="G411" s="36"/>
      <c r="H411" s="36"/>
      <c r="I411" s="203"/>
      <c r="J411" s="36"/>
      <c r="K411" s="36"/>
      <c r="L411" s="39"/>
      <c r="M411" s="204"/>
      <c r="N411" s="205"/>
      <c r="O411" s="71"/>
      <c r="P411" s="71"/>
      <c r="Q411" s="71"/>
      <c r="R411" s="71"/>
      <c r="S411" s="71"/>
      <c r="T411" s="72"/>
      <c r="U411" s="34"/>
      <c r="V411" s="34"/>
      <c r="W411" s="34"/>
      <c r="X411" s="34"/>
      <c r="Y411" s="34"/>
      <c r="Z411" s="34"/>
      <c r="AA411" s="34"/>
      <c r="AB411" s="34"/>
      <c r="AC411" s="34"/>
      <c r="AD411" s="34"/>
      <c r="AE411" s="34"/>
      <c r="AT411" s="17" t="s">
        <v>228</v>
      </c>
      <c r="AU411" s="17" t="s">
        <v>91</v>
      </c>
    </row>
    <row r="412" spans="1:65" s="15" customFormat="1" ht="11.25">
      <c r="B412" s="229"/>
      <c r="C412" s="230"/>
      <c r="D412" s="201" t="s">
        <v>231</v>
      </c>
      <c r="E412" s="231" t="s">
        <v>1</v>
      </c>
      <c r="F412" s="232" t="s">
        <v>524</v>
      </c>
      <c r="G412" s="230"/>
      <c r="H412" s="231" t="s">
        <v>1</v>
      </c>
      <c r="I412" s="233"/>
      <c r="J412" s="230"/>
      <c r="K412" s="230"/>
      <c r="L412" s="234"/>
      <c r="M412" s="235"/>
      <c r="N412" s="236"/>
      <c r="O412" s="236"/>
      <c r="P412" s="236"/>
      <c r="Q412" s="236"/>
      <c r="R412" s="236"/>
      <c r="S412" s="236"/>
      <c r="T412" s="237"/>
      <c r="AT412" s="238" t="s">
        <v>231</v>
      </c>
      <c r="AU412" s="238" t="s">
        <v>91</v>
      </c>
      <c r="AV412" s="15" t="s">
        <v>14</v>
      </c>
      <c r="AW412" s="15" t="s">
        <v>36</v>
      </c>
      <c r="AX412" s="15" t="s">
        <v>82</v>
      </c>
      <c r="AY412" s="238" t="s">
        <v>220</v>
      </c>
    </row>
    <row r="413" spans="1:65" s="13" customFormat="1" ht="11.25">
      <c r="B413" s="207"/>
      <c r="C413" s="208"/>
      <c r="D413" s="201" t="s">
        <v>231</v>
      </c>
      <c r="E413" s="209" t="s">
        <v>1</v>
      </c>
      <c r="F413" s="210" t="s">
        <v>301</v>
      </c>
      <c r="G413" s="208"/>
      <c r="H413" s="211">
        <v>1827</v>
      </c>
      <c r="I413" s="212"/>
      <c r="J413" s="208"/>
      <c r="K413" s="208"/>
      <c r="L413" s="213"/>
      <c r="M413" s="214"/>
      <c r="N413" s="215"/>
      <c r="O413" s="215"/>
      <c r="P413" s="215"/>
      <c r="Q413" s="215"/>
      <c r="R413" s="215"/>
      <c r="S413" s="215"/>
      <c r="T413" s="216"/>
      <c r="AT413" s="217" t="s">
        <v>231</v>
      </c>
      <c r="AU413" s="217" t="s">
        <v>91</v>
      </c>
      <c r="AV413" s="13" t="s">
        <v>91</v>
      </c>
      <c r="AW413" s="13" t="s">
        <v>36</v>
      </c>
      <c r="AX413" s="13" t="s">
        <v>82</v>
      </c>
      <c r="AY413" s="217" t="s">
        <v>220</v>
      </c>
    </row>
    <row r="414" spans="1:65" s="13" customFormat="1" ht="11.25">
      <c r="B414" s="207"/>
      <c r="C414" s="208"/>
      <c r="D414" s="201" t="s">
        <v>231</v>
      </c>
      <c r="E414" s="209" t="s">
        <v>1</v>
      </c>
      <c r="F414" s="210" t="s">
        <v>302</v>
      </c>
      <c r="G414" s="208"/>
      <c r="H414" s="211">
        <v>153</v>
      </c>
      <c r="I414" s="212"/>
      <c r="J414" s="208"/>
      <c r="K414" s="208"/>
      <c r="L414" s="213"/>
      <c r="M414" s="214"/>
      <c r="N414" s="215"/>
      <c r="O414" s="215"/>
      <c r="P414" s="215"/>
      <c r="Q414" s="215"/>
      <c r="R414" s="215"/>
      <c r="S414" s="215"/>
      <c r="T414" s="216"/>
      <c r="AT414" s="217" t="s">
        <v>231</v>
      </c>
      <c r="AU414" s="217" t="s">
        <v>91</v>
      </c>
      <c r="AV414" s="13" t="s">
        <v>91</v>
      </c>
      <c r="AW414" s="13" t="s">
        <v>36</v>
      </c>
      <c r="AX414" s="13" t="s">
        <v>82</v>
      </c>
      <c r="AY414" s="217" t="s">
        <v>220</v>
      </c>
    </row>
    <row r="415" spans="1:65" s="14" customFormat="1" ht="11.25">
      <c r="B415" s="218"/>
      <c r="C415" s="219"/>
      <c r="D415" s="201" t="s">
        <v>231</v>
      </c>
      <c r="E415" s="220" t="s">
        <v>1</v>
      </c>
      <c r="F415" s="221" t="s">
        <v>233</v>
      </c>
      <c r="G415" s="219"/>
      <c r="H415" s="222">
        <v>1980</v>
      </c>
      <c r="I415" s="223"/>
      <c r="J415" s="219"/>
      <c r="K415" s="219"/>
      <c r="L415" s="224"/>
      <c r="M415" s="225"/>
      <c r="N415" s="226"/>
      <c r="O415" s="226"/>
      <c r="P415" s="226"/>
      <c r="Q415" s="226"/>
      <c r="R415" s="226"/>
      <c r="S415" s="226"/>
      <c r="T415" s="227"/>
      <c r="AT415" s="228" t="s">
        <v>231</v>
      </c>
      <c r="AU415" s="228" t="s">
        <v>91</v>
      </c>
      <c r="AV415" s="14" t="s">
        <v>226</v>
      </c>
      <c r="AW415" s="14" t="s">
        <v>36</v>
      </c>
      <c r="AX415" s="14" t="s">
        <v>14</v>
      </c>
      <c r="AY415" s="228" t="s">
        <v>220</v>
      </c>
    </row>
    <row r="416" spans="1:65" s="2" customFormat="1" ht="24.2" customHeight="1">
      <c r="A416" s="34"/>
      <c r="B416" s="35"/>
      <c r="C416" s="188" t="s">
        <v>525</v>
      </c>
      <c r="D416" s="188" t="s">
        <v>222</v>
      </c>
      <c r="E416" s="189" t="s">
        <v>526</v>
      </c>
      <c r="F416" s="190" t="s">
        <v>527</v>
      </c>
      <c r="G416" s="191" t="s">
        <v>113</v>
      </c>
      <c r="H416" s="192">
        <v>27.2</v>
      </c>
      <c r="I416" s="193"/>
      <c r="J416" s="194">
        <f>ROUND(I416*H416,2)</f>
        <v>0</v>
      </c>
      <c r="K416" s="190" t="s">
        <v>225</v>
      </c>
      <c r="L416" s="39"/>
      <c r="M416" s="195" t="s">
        <v>1</v>
      </c>
      <c r="N416" s="196" t="s">
        <v>47</v>
      </c>
      <c r="O416" s="71"/>
      <c r="P416" s="197">
        <f>O416*H416</f>
        <v>0</v>
      </c>
      <c r="Q416" s="197">
        <v>0</v>
      </c>
      <c r="R416" s="197">
        <f>Q416*H416</f>
        <v>0</v>
      </c>
      <c r="S416" s="197">
        <v>0</v>
      </c>
      <c r="T416" s="198">
        <f>S416*H416</f>
        <v>0</v>
      </c>
      <c r="U416" s="34"/>
      <c r="V416" s="34"/>
      <c r="W416" s="34"/>
      <c r="X416" s="34"/>
      <c r="Y416" s="34"/>
      <c r="Z416" s="34"/>
      <c r="AA416" s="34"/>
      <c r="AB416" s="34"/>
      <c r="AC416" s="34"/>
      <c r="AD416" s="34"/>
      <c r="AE416" s="34"/>
      <c r="AR416" s="199" t="s">
        <v>226</v>
      </c>
      <c r="AT416" s="199" t="s">
        <v>222</v>
      </c>
      <c r="AU416" s="199" t="s">
        <v>91</v>
      </c>
      <c r="AY416" s="17" t="s">
        <v>220</v>
      </c>
      <c r="BE416" s="200">
        <f>IF(N416="základní",J416,0)</f>
        <v>0</v>
      </c>
      <c r="BF416" s="200">
        <f>IF(N416="snížená",J416,0)</f>
        <v>0</v>
      </c>
      <c r="BG416" s="200">
        <f>IF(N416="zákl. přenesená",J416,0)</f>
        <v>0</v>
      </c>
      <c r="BH416" s="200">
        <f>IF(N416="sníž. přenesená",J416,0)</f>
        <v>0</v>
      </c>
      <c r="BI416" s="200">
        <f>IF(N416="nulová",J416,0)</f>
        <v>0</v>
      </c>
      <c r="BJ416" s="17" t="s">
        <v>14</v>
      </c>
      <c r="BK416" s="200">
        <f>ROUND(I416*H416,2)</f>
        <v>0</v>
      </c>
      <c r="BL416" s="17" t="s">
        <v>226</v>
      </c>
      <c r="BM416" s="199" t="s">
        <v>528</v>
      </c>
    </row>
    <row r="417" spans="1:65" s="2" customFormat="1" ht="19.5">
      <c r="A417" s="34"/>
      <c r="B417" s="35"/>
      <c r="C417" s="36"/>
      <c r="D417" s="201" t="s">
        <v>228</v>
      </c>
      <c r="E417" s="36"/>
      <c r="F417" s="202" t="s">
        <v>527</v>
      </c>
      <c r="G417" s="36"/>
      <c r="H417" s="36"/>
      <c r="I417" s="203"/>
      <c r="J417" s="36"/>
      <c r="K417" s="36"/>
      <c r="L417" s="39"/>
      <c r="M417" s="204"/>
      <c r="N417" s="205"/>
      <c r="O417" s="71"/>
      <c r="P417" s="71"/>
      <c r="Q417" s="71"/>
      <c r="R417" s="71"/>
      <c r="S417" s="71"/>
      <c r="T417" s="72"/>
      <c r="U417" s="34"/>
      <c r="V417" s="34"/>
      <c r="W417" s="34"/>
      <c r="X417" s="34"/>
      <c r="Y417" s="34"/>
      <c r="Z417" s="34"/>
      <c r="AA417" s="34"/>
      <c r="AB417" s="34"/>
      <c r="AC417" s="34"/>
      <c r="AD417" s="34"/>
      <c r="AE417" s="34"/>
      <c r="AT417" s="17" t="s">
        <v>228</v>
      </c>
      <c r="AU417" s="17" t="s">
        <v>91</v>
      </c>
    </row>
    <row r="418" spans="1:65" s="13" customFormat="1" ht="11.25">
      <c r="B418" s="207"/>
      <c r="C418" s="208"/>
      <c r="D418" s="201" t="s">
        <v>231</v>
      </c>
      <c r="E418" s="209" t="s">
        <v>1</v>
      </c>
      <c r="F418" s="210" t="s">
        <v>529</v>
      </c>
      <c r="G418" s="208"/>
      <c r="H418" s="211">
        <v>27.2</v>
      </c>
      <c r="I418" s="212"/>
      <c r="J418" s="208"/>
      <c r="K418" s="208"/>
      <c r="L418" s="213"/>
      <c r="M418" s="214"/>
      <c r="N418" s="215"/>
      <c r="O418" s="215"/>
      <c r="P418" s="215"/>
      <c r="Q418" s="215"/>
      <c r="R418" s="215"/>
      <c r="S418" s="215"/>
      <c r="T418" s="216"/>
      <c r="AT418" s="217" t="s">
        <v>231</v>
      </c>
      <c r="AU418" s="217" t="s">
        <v>91</v>
      </c>
      <c r="AV418" s="13" t="s">
        <v>91</v>
      </c>
      <c r="AW418" s="13" t="s">
        <v>36</v>
      </c>
      <c r="AX418" s="13" t="s">
        <v>82</v>
      </c>
      <c r="AY418" s="217" t="s">
        <v>220</v>
      </c>
    </row>
    <row r="419" spans="1:65" s="14" customFormat="1" ht="11.25">
      <c r="B419" s="218"/>
      <c r="C419" s="219"/>
      <c r="D419" s="201" t="s">
        <v>231</v>
      </c>
      <c r="E419" s="220" t="s">
        <v>1</v>
      </c>
      <c r="F419" s="221" t="s">
        <v>233</v>
      </c>
      <c r="G419" s="219"/>
      <c r="H419" s="222">
        <v>27.2</v>
      </c>
      <c r="I419" s="223"/>
      <c r="J419" s="219"/>
      <c r="K419" s="219"/>
      <c r="L419" s="224"/>
      <c r="M419" s="225"/>
      <c r="N419" s="226"/>
      <c r="O419" s="226"/>
      <c r="P419" s="226"/>
      <c r="Q419" s="226"/>
      <c r="R419" s="226"/>
      <c r="S419" s="226"/>
      <c r="T419" s="227"/>
      <c r="AT419" s="228" t="s">
        <v>231</v>
      </c>
      <c r="AU419" s="228" t="s">
        <v>91</v>
      </c>
      <c r="AV419" s="14" t="s">
        <v>226</v>
      </c>
      <c r="AW419" s="14" t="s">
        <v>36</v>
      </c>
      <c r="AX419" s="14" t="s">
        <v>14</v>
      </c>
      <c r="AY419" s="228" t="s">
        <v>220</v>
      </c>
    </row>
    <row r="420" spans="1:65" s="2" customFormat="1" ht="24.2" customHeight="1">
      <c r="A420" s="34"/>
      <c r="B420" s="35"/>
      <c r="C420" s="188" t="s">
        <v>530</v>
      </c>
      <c r="D420" s="188" t="s">
        <v>222</v>
      </c>
      <c r="E420" s="189" t="s">
        <v>531</v>
      </c>
      <c r="F420" s="190" t="s">
        <v>532</v>
      </c>
      <c r="G420" s="191" t="s">
        <v>113</v>
      </c>
      <c r="H420" s="192">
        <v>4763</v>
      </c>
      <c r="I420" s="193"/>
      <c r="J420" s="194">
        <f>ROUND(I420*H420,2)</f>
        <v>0</v>
      </c>
      <c r="K420" s="190" t="s">
        <v>1</v>
      </c>
      <c r="L420" s="39"/>
      <c r="M420" s="195" t="s">
        <v>1</v>
      </c>
      <c r="N420" s="196" t="s">
        <v>47</v>
      </c>
      <c r="O420" s="71"/>
      <c r="P420" s="197">
        <f>O420*H420</f>
        <v>0</v>
      </c>
      <c r="Q420" s="197">
        <v>0</v>
      </c>
      <c r="R420" s="197">
        <f>Q420*H420</f>
        <v>0</v>
      </c>
      <c r="S420" s="197">
        <v>0</v>
      </c>
      <c r="T420" s="198">
        <f>S420*H420</f>
        <v>0</v>
      </c>
      <c r="U420" s="34"/>
      <c r="V420" s="34"/>
      <c r="W420" s="34"/>
      <c r="X420" s="34"/>
      <c r="Y420" s="34"/>
      <c r="Z420" s="34"/>
      <c r="AA420" s="34"/>
      <c r="AB420" s="34"/>
      <c r="AC420" s="34"/>
      <c r="AD420" s="34"/>
      <c r="AE420" s="34"/>
      <c r="AR420" s="199" t="s">
        <v>226</v>
      </c>
      <c r="AT420" s="199" t="s">
        <v>222</v>
      </c>
      <c r="AU420" s="199" t="s">
        <v>91</v>
      </c>
      <c r="AY420" s="17" t="s">
        <v>220</v>
      </c>
      <c r="BE420" s="200">
        <f>IF(N420="základní",J420,0)</f>
        <v>0</v>
      </c>
      <c r="BF420" s="200">
        <f>IF(N420="snížená",J420,0)</f>
        <v>0</v>
      </c>
      <c r="BG420" s="200">
        <f>IF(N420="zákl. přenesená",J420,0)</f>
        <v>0</v>
      </c>
      <c r="BH420" s="200">
        <f>IF(N420="sníž. přenesená",J420,0)</f>
        <v>0</v>
      </c>
      <c r="BI420" s="200">
        <f>IF(N420="nulová",J420,0)</f>
        <v>0</v>
      </c>
      <c r="BJ420" s="17" t="s">
        <v>14</v>
      </c>
      <c r="BK420" s="200">
        <f>ROUND(I420*H420,2)</f>
        <v>0</v>
      </c>
      <c r="BL420" s="17" t="s">
        <v>226</v>
      </c>
      <c r="BM420" s="199" t="s">
        <v>533</v>
      </c>
    </row>
    <row r="421" spans="1:65" s="2" customFormat="1" ht="19.5">
      <c r="A421" s="34"/>
      <c r="B421" s="35"/>
      <c r="C421" s="36"/>
      <c r="D421" s="201" t="s">
        <v>228</v>
      </c>
      <c r="E421" s="36"/>
      <c r="F421" s="202" t="s">
        <v>532</v>
      </c>
      <c r="G421" s="36"/>
      <c r="H421" s="36"/>
      <c r="I421" s="203"/>
      <c r="J421" s="36"/>
      <c r="K421" s="36"/>
      <c r="L421" s="39"/>
      <c r="M421" s="204"/>
      <c r="N421" s="205"/>
      <c r="O421" s="71"/>
      <c r="P421" s="71"/>
      <c r="Q421" s="71"/>
      <c r="R421" s="71"/>
      <c r="S421" s="71"/>
      <c r="T421" s="72"/>
      <c r="U421" s="34"/>
      <c r="V421" s="34"/>
      <c r="W421" s="34"/>
      <c r="X421" s="34"/>
      <c r="Y421" s="34"/>
      <c r="Z421" s="34"/>
      <c r="AA421" s="34"/>
      <c r="AB421" s="34"/>
      <c r="AC421" s="34"/>
      <c r="AD421" s="34"/>
      <c r="AE421" s="34"/>
      <c r="AT421" s="17" t="s">
        <v>228</v>
      </c>
      <c r="AU421" s="17" t="s">
        <v>91</v>
      </c>
    </row>
    <row r="422" spans="1:65" s="2" customFormat="1" ht="48.75">
      <c r="A422" s="34"/>
      <c r="B422" s="35"/>
      <c r="C422" s="36"/>
      <c r="D422" s="201" t="s">
        <v>229</v>
      </c>
      <c r="E422" s="36"/>
      <c r="F422" s="206" t="s">
        <v>534</v>
      </c>
      <c r="G422" s="36"/>
      <c r="H422" s="36"/>
      <c r="I422" s="203"/>
      <c r="J422" s="36"/>
      <c r="K422" s="36"/>
      <c r="L422" s="39"/>
      <c r="M422" s="204"/>
      <c r="N422" s="205"/>
      <c r="O422" s="71"/>
      <c r="P422" s="71"/>
      <c r="Q422" s="71"/>
      <c r="R422" s="71"/>
      <c r="S422" s="71"/>
      <c r="T422" s="72"/>
      <c r="U422" s="34"/>
      <c r="V422" s="34"/>
      <c r="W422" s="34"/>
      <c r="X422" s="34"/>
      <c r="Y422" s="34"/>
      <c r="Z422" s="34"/>
      <c r="AA422" s="34"/>
      <c r="AB422" s="34"/>
      <c r="AC422" s="34"/>
      <c r="AD422" s="34"/>
      <c r="AE422" s="34"/>
      <c r="AT422" s="17" t="s">
        <v>229</v>
      </c>
      <c r="AU422" s="17" t="s">
        <v>91</v>
      </c>
    </row>
    <row r="423" spans="1:65" s="2" customFormat="1" ht="19.5">
      <c r="A423" s="34"/>
      <c r="B423" s="35"/>
      <c r="C423" s="36"/>
      <c r="D423" s="201" t="s">
        <v>535</v>
      </c>
      <c r="E423" s="36"/>
      <c r="F423" s="206" t="s">
        <v>536</v>
      </c>
      <c r="G423" s="36"/>
      <c r="H423" s="36"/>
      <c r="I423" s="203"/>
      <c r="J423" s="36"/>
      <c r="K423" s="36"/>
      <c r="L423" s="39"/>
      <c r="M423" s="204"/>
      <c r="N423" s="205"/>
      <c r="O423" s="71"/>
      <c r="P423" s="71"/>
      <c r="Q423" s="71"/>
      <c r="R423" s="71"/>
      <c r="S423" s="71"/>
      <c r="T423" s="72"/>
      <c r="U423" s="34"/>
      <c r="V423" s="34"/>
      <c r="W423" s="34"/>
      <c r="X423" s="34"/>
      <c r="Y423" s="34"/>
      <c r="Z423" s="34"/>
      <c r="AA423" s="34"/>
      <c r="AB423" s="34"/>
      <c r="AC423" s="34"/>
      <c r="AD423" s="34"/>
      <c r="AE423" s="34"/>
      <c r="AT423" s="17" t="s">
        <v>535</v>
      </c>
      <c r="AU423" s="17" t="s">
        <v>91</v>
      </c>
    </row>
    <row r="424" spans="1:65" s="15" customFormat="1" ht="22.5">
      <c r="B424" s="229"/>
      <c r="C424" s="230"/>
      <c r="D424" s="201" t="s">
        <v>231</v>
      </c>
      <c r="E424" s="231" t="s">
        <v>1</v>
      </c>
      <c r="F424" s="232" t="s">
        <v>537</v>
      </c>
      <c r="G424" s="230"/>
      <c r="H424" s="231" t="s">
        <v>1</v>
      </c>
      <c r="I424" s="233"/>
      <c r="J424" s="230"/>
      <c r="K424" s="230"/>
      <c r="L424" s="234"/>
      <c r="M424" s="235"/>
      <c r="N424" s="236"/>
      <c r="O424" s="236"/>
      <c r="P424" s="236"/>
      <c r="Q424" s="236"/>
      <c r="R424" s="236"/>
      <c r="S424" s="236"/>
      <c r="T424" s="237"/>
      <c r="AT424" s="238" t="s">
        <v>231</v>
      </c>
      <c r="AU424" s="238" t="s">
        <v>91</v>
      </c>
      <c r="AV424" s="15" t="s">
        <v>14</v>
      </c>
      <c r="AW424" s="15" t="s">
        <v>36</v>
      </c>
      <c r="AX424" s="15" t="s">
        <v>82</v>
      </c>
      <c r="AY424" s="238" t="s">
        <v>220</v>
      </c>
    </row>
    <row r="425" spans="1:65" s="13" customFormat="1" ht="11.25">
      <c r="B425" s="207"/>
      <c r="C425" s="208"/>
      <c r="D425" s="201" t="s">
        <v>231</v>
      </c>
      <c r="E425" s="209" t="s">
        <v>1</v>
      </c>
      <c r="F425" s="210" t="s">
        <v>538</v>
      </c>
      <c r="G425" s="208"/>
      <c r="H425" s="211">
        <v>1980</v>
      </c>
      <c r="I425" s="212"/>
      <c r="J425" s="208"/>
      <c r="K425" s="208"/>
      <c r="L425" s="213"/>
      <c r="M425" s="214"/>
      <c r="N425" s="215"/>
      <c r="O425" s="215"/>
      <c r="P425" s="215"/>
      <c r="Q425" s="215"/>
      <c r="R425" s="215"/>
      <c r="S425" s="215"/>
      <c r="T425" s="216"/>
      <c r="AT425" s="217" t="s">
        <v>231</v>
      </c>
      <c r="AU425" s="217" t="s">
        <v>91</v>
      </c>
      <c r="AV425" s="13" t="s">
        <v>91</v>
      </c>
      <c r="AW425" s="13" t="s">
        <v>36</v>
      </c>
      <c r="AX425" s="13" t="s">
        <v>82</v>
      </c>
      <c r="AY425" s="217" t="s">
        <v>220</v>
      </c>
    </row>
    <row r="426" spans="1:65" s="13" customFormat="1" ht="11.25">
      <c r="B426" s="207"/>
      <c r="C426" s="208"/>
      <c r="D426" s="201" t="s">
        <v>231</v>
      </c>
      <c r="E426" s="209" t="s">
        <v>1</v>
      </c>
      <c r="F426" s="210" t="s">
        <v>539</v>
      </c>
      <c r="G426" s="208"/>
      <c r="H426" s="211">
        <v>2783</v>
      </c>
      <c r="I426" s="212"/>
      <c r="J426" s="208"/>
      <c r="K426" s="208"/>
      <c r="L426" s="213"/>
      <c r="M426" s="214"/>
      <c r="N426" s="215"/>
      <c r="O426" s="215"/>
      <c r="P426" s="215"/>
      <c r="Q426" s="215"/>
      <c r="R426" s="215"/>
      <c r="S426" s="215"/>
      <c r="T426" s="216"/>
      <c r="AT426" s="217" t="s">
        <v>231</v>
      </c>
      <c r="AU426" s="217" t="s">
        <v>91</v>
      </c>
      <c r="AV426" s="13" t="s">
        <v>91</v>
      </c>
      <c r="AW426" s="13" t="s">
        <v>36</v>
      </c>
      <c r="AX426" s="13" t="s">
        <v>82</v>
      </c>
      <c r="AY426" s="217" t="s">
        <v>220</v>
      </c>
    </row>
    <row r="427" spans="1:65" s="14" customFormat="1" ht="11.25">
      <c r="B427" s="218"/>
      <c r="C427" s="219"/>
      <c r="D427" s="201" t="s">
        <v>231</v>
      </c>
      <c r="E427" s="220" t="s">
        <v>1</v>
      </c>
      <c r="F427" s="221" t="s">
        <v>233</v>
      </c>
      <c r="G427" s="219"/>
      <c r="H427" s="222">
        <v>4763</v>
      </c>
      <c r="I427" s="223"/>
      <c r="J427" s="219"/>
      <c r="K427" s="219"/>
      <c r="L427" s="224"/>
      <c r="M427" s="225"/>
      <c r="N427" s="226"/>
      <c r="O427" s="226"/>
      <c r="P427" s="226"/>
      <c r="Q427" s="226"/>
      <c r="R427" s="226"/>
      <c r="S427" s="226"/>
      <c r="T427" s="227"/>
      <c r="AT427" s="228" t="s">
        <v>231</v>
      </c>
      <c r="AU427" s="228" t="s">
        <v>91</v>
      </c>
      <c r="AV427" s="14" t="s">
        <v>226</v>
      </c>
      <c r="AW427" s="14" t="s">
        <v>36</v>
      </c>
      <c r="AX427" s="14" t="s">
        <v>14</v>
      </c>
      <c r="AY427" s="228" t="s">
        <v>220</v>
      </c>
    </row>
    <row r="428" spans="1:65" s="2" customFormat="1" ht="37.9" customHeight="1">
      <c r="A428" s="34"/>
      <c r="B428" s="35"/>
      <c r="C428" s="188" t="s">
        <v>540</v>
      </c>
      <c r="D428" s="188" t="s">
        <v>222</v>
      </c>
      <c r="E428" s="189" t="s">
        <v>541</v>
      </c>
      <c r="F428" s="190" t="s">
        <v>542</v>
      </c>
      <c r="G428" s="191" t="s">
        <v>113</v>
      </c>
      <c r="H428" s="192">
        <v>153</v>
      </c>
      <c r="I428" s="193"/>
      <c r="J428" s="194">
        <f>ROUND(I428*H428,2)</f>
        <v>0</v>
      </c>
      <c r="K428" s="190" t="s">
        <v>225</v>
      </c>
      <c r="L428" s="39"/>
      <c r="M428" s="195" t="s">
        <v>1</v>
      </c>
      <c r="N428" s="196" t="s">
        <v>47</v>
      </c>
      <c r="O428" s="71"/>
      <c r="P428" s="197">
        <f>O428*H428</f>
        <v>0</v>
      </c>
      <c r="Q428" s="197">
        <v>0</v>
      </c>
      <c r="R428" s="197">
        <f>Q428*H428</f>
        <v>0</v>
      </c>
      <c r="S428" s="197">
        <v>0</v>
      </c>
      <c r="T428" s="198">
        <f>S428*H428</f>
        <v>0</v>
      </c>
      <c r="U428" s="34"/>
      <c r="V428" s="34"/>
      <c r="W428" s="34"/>
      <c r="X428" s="34"/>
      <c r="Y428" s="34"/>
      <c r="Z428" s="34"/>
      <c r="AA428" s="34"/>
      <c r="AB428" s="34"/>
      <c r="AC428" s="34"/>
      <c r="AD428" s="34"/>
      <c r="AE428" s="34"/>
      <c r="AR428" s="199" t="s">
        <v>226</v>
      </c>
      <c r="AT428" s="199" t="s">
        <v>222</v>
      </c>
      <c r="AU428" s="199" t="s">
        <v>91</v>
      </c>
      <c r="AY428" s="17" t="s">
        <v>220</v>
      </c>
      <c r="BE428" s="200">
        <f>IF(N428="základní",J428,0)</f>
        <v>0</v>
      </c>
      <c r="BF428" s="200">
        <f>IF(N428="snížená",J428,0)</f>
        <v>0</v>
      </c>
      <c r="BG428" s="200">
        <f>IF(N428="zákl. přenesená",J428,0)</f>
        <v>0</v>
      </c>
      <c r="BH428" s="200">
        <f>IF(N428="sníž. přenesená",J428,0)</f>
        <v>0</v>
      </c>
      <c r="BI428" s="200">
        <f>IF(N428="nulová",J428,0)</f>
        <v>0</v>
      </c>
      <c r="BJ428" s="17" t="s">
        <v>14</v>
      </c>
      <c r="BK428" s="200">
        <f>ROUND(I428*H428,2)</f>
        <v>0</v>
      </c>
      <c r="BL428" s="17" t="s">
        <v>226</v>
      </c>
      <c r="BM428" s="199" t="s">
        <v>543</v>
      </c>
    </row>
    <row r="429" spans="1:65" s="2" customFormat="1" ht="29.25">
      <c r="A429" s="34"/>
      <c r="B429" s="35"/>
      <c r="C429" s="36"/>
      <c r="D429" s="201" t="s">
        <v>228</v>
      </c>
      <c r="E429" s="36"/>
      <c r="F429" s="202" t="s">
        <v>542</v>
      </c>
      <c r="G429" s="36"/>
      <c r="H429" s="36"/>
      <c r="I429" s="203"/>
      <c r="J429" s="36"/>
      <c r="K429" s="36"/>
      <c r="L429" s="39"/>
      <c r="M429" s="204"/>
      <c r="N429" s="205"/>
      <c r="O429" s="71"/>
      <c r="P429" s="71"/>
      <c r="Q429" s="71"/>
      <c r="R429" s="71"/>
      <c r="S429" s="71"/>
      <c r="T429" s="72"/>
      <c r="U429" s="34"/>
      <c r="V429" s="34"/>
      <c r="W429" s="34"/>
      <c r="X429" s="34"/>
      <c r="Y429" s="34"/>
      <c r="Z429" s="34"/>
      <c r="AA429" s="34"/>
      <c r="AB429" s="34"/>
      <c r="AC429" s="34"/>
      <c r="AD429" s="34"/>
      <c r="AE429" s="34"/>
      <c r="AT429" s="17" t="s">
        <v>228</v>
      </c>
      <c r="AU429" s="17" t="s">
        <v>91</v>
      </c>
    </row>
    <row r="430" spans="1:65" s="2" customFormat="1" ht="87.75">
      <c r="A430" s="34"/>
      <c r="B430" s="35"/>
      <c r="C430" s="36"/>
      <c r="D430" s="201" t="s">
        <v>229</v>
      </c>
      <c r="E430" s="36"/>
      <c r="F430" s="206" t="s">
        <v>544</v>
      </c>
      <c r="G430" s="36"/>
      <c r="H430" s="36"/>
      <c r="I430" s="203"/>
      <c r="J430" s="36"/>
      <c r="K430" s="36"/>
      <c r="L430" s="39"/>
      <c r="M430" s="204"/>
      <c r="N430" s="205"/>
      <c r="O430" s="71"/>
      <c r="P430" s="71"/>
      <c r="Q430" s="71"/>
      <c r="R430" s="71"/>
      <c r="S430" s="71"/>
      <c r="T430" s="72"/>
      <c r="U430" s="34"/>
      <c r="V430" s="34"/>
      <c r="W430" s="34"/>
      <c r="X430" s="34"/>
      <c r="Y430" s="34"/>
      <c r="Z430" s="34"/>
      <c r="AA430" s="34"/>
      <c r="AB430" s="34"/>
      <c r="AC430" s="34"/>
      <c r="AD430" s="34"/>
      <c r="AE430" s="34"/>
      <c r="AT430" s="17" t="s">
        <v>229</v>
      </c>
      <c r="AU430" s="17" t="s">
        <v>91</v>
      </c>
    </row>
    <row r="431" spans="1:65" s="15" customFormat="1" ht="11.25">
      <c r="B431" s="229"/>
      <c r="C431" s="230"/>
      <c r="D431" s="201" t="s">
        <v>231</v>
      </c>
      <c r="E431" s="231" t="s">
        <v>1</v>
      </c>
      <c r="F431" s="232" t="s">
        <v>545</v>
      </c>
      <c r="G431" s="230"/>
      <c r="H431" s="231" t="s">
        <v>1</v>
      </c>
      <c r="I431" s="233"/>
      <c r="J431" s="230"/>
      <c r="K431" s="230"/>
      <c r="L431" s="234"/>
      <c r="M431" s="235"/>
      <c r="N431" s="236"/>
      <c r="O431" s="236"/>
      <c r="P431" s="236"/>
      <c r="Q431" s="236"/>
      <c r="R431" s="236"/>
      <c r="S431" s="236"/>
      <c r="T431" s="237"/>
      <c r="AT431" s="238" t="s">
        <v>231</v>
      </c>
      <c r="AU431" s="238" t="s">
        <v>91</v>
      </c>
      <c r="AV431" s="15" t="s">
        <v>14</v>
      </c>
      <c r="AW431" s="15" t="s">
        <v>36</v>
      </c>
      <c r="AX431" s="15" t="s">
        <v>82</v>
      </c>
      <c r="AY431" s="238" t="s">
        <v>220</v>
      </c>
    </row>
    <row r="432" spans="1:65" s="13" customFormat="1" ht="11.25">
      <c r="B432" s="207"/>
      <c r="C432" s="208"/>
      <c r="D432" s="201" t="s">
        <v>231</v>
      </c>
      <c r="E432" s="209" t="s">
        <v>1</v>
      </c>
      <c r="F432" s="210" t="s">
        <v>302</v>
      </c>
      <c r="G432" s="208"/>
      <c r="H432" s="211">
        <v>153</v>
      </c>
      <c r="I432" s="212"/>
      <c r="J432" s="208"/>
      <c r="K432" s="208"/>
      <c r="L432" s="213"/>
      <c r="M432" s="214"/>
      <c r="N432" s="215"/>
      <c r="O432" s="215"/>
      <c r="P432" s="215"/>
      <c r="Q432" s="215"/>
      <c r="R432" s="215"/>
      <c r="S432" s="215"/>
      <c r="T432" s="216"/>
      <c r="AT432" s="217" t="s">
        <v>231</v>
      </c>
      <c r="AU432" s="217" t="s">
        <v>91</v>
      </c>
      <c r="AV432" s="13" t="s">
        <v>91</v>
      </c>
      <c r="AW432" s="13" t="s">
        <v>36</v>
      </c>
      <c r="AX432" s="13" t="s">
        <v>82</v>
      </c>
      <c r="AY432" s="217" t="s">
        <v>220</v>
      </c>
    </row>
    <row r="433" spans="1:65" s="14" customFormat="1" ht="11.25">
      <c r="B433" s="218"/>
      <c r="C433" s="219"/>
      <c r="D433" s="201" t="s">
        <v>231</v>
      </c>
      <c r="E433" s="220" t="s">
        <v>1</v>
      </c>
      <c r="F433" s="221" t="s">
        <v>233</v>
      </c>
      <c r="G433" s="219"/>
      <c r="H433" s="222">
        <v>153</v>
      </c>
      <c r="I433" s="223"/>
      <c r="J433" s="219"/>
      <c r="K433" s="219"/>
      <c r="L433" s="224"/>
      <c r="M433" s="225"/>
      <c r="N433" s="226"/>
      <c r="O433" s="226"/>
      <c r="P433" s="226"/>
      <c r="Q433" s="226"/>
      <c r="R433" s="226"/>
      <c r="S433" s="226"/>
      <c r="T433" s="227"/>
      <c r="AT433" s="228" t="s">
        <v>231</v>
      </c>
      <c r="AU433" s="228" t="s">
        <v>91</v>
      </c>
      <c r="AV433" s="14" t="s">
        <v>226</v>
      </c>
      <c r="AW433" s="14" t="s">
        <v>36</v>
      </c>
      <c r="AX433" s="14" t="s">
        <v>14</v>
      </c>
      <c r="AY433" s="228" t="s">
        <v>220</v>
      </c>
    </row>
    <row r="434" spans="1:65" s="2" customFormat="1" ht="37.9" customHeight="1">
      <c r="A434" s="34"/>
      <c r="B434" s="35"/>
      <c r="C434" s="188" t="s">
        <v>546</v>
      </c>
      <c r="D434" s="188" t="s">
        <v>222</v>
      </c>
      <c r="E434" s="189" t="s">
        <v>547</v>
      </c>
      <c r="F434" s="190" t="s">
        <v>548</v>
      </c>
      <c r="G434" s="191" t="s">
        <v>113</v>
      </c>
      <c r="H434" s="192">
        <v>1827</v>
      </c>
      <c r="I434" s="193"/>
      <c r="J434" s="194">
        <f>ROUND(I434*H434,2)</f>
        <v>0</v>
      </c>
      <c r="K434" s="190" t="s">
        <v>225</v>
      </c>
      <c r="L434" s="39"/>
      <c r="M434" s="195" t="s">
        <v>1</v>
      </c>
      <c r="N434" s="196" t="s">
        <v>47</v>
      </c>
      <c r="O434" s="71"/>
      <c r="P434" s="197">
        <f>O434*H434</f>
        <v>0</v>
      </c>
      <c r="Q434" s="197">
        <v>0</v>
      </c>
      <c r="R434" s="197">
        <f>Q434*H434</f>
        <v>0</v>
      </c>
      <c r="S434" s="197">
        <v>0</v>
      </c>
      <c r="T434" s="198">
        <f>S434*H434</f>
        <v>0</v>
      </c>
      <c r="U434" s="34"/>
      <c r="V434" s="34"/>
      <c r="W434" s="34"/>
      <c r="X434" s="34"/>
      <c r="Y434" s="34"/>
      <c r="Z434" s="34"/>
      <c r="AA434" s="34"/>
      <c r="AB434" s="34"/>
      <c r="AC434" s="34"/>
      <c r="AD434" s="34"/>
      <c r="AE434" s="34"/>
      <c r="AR434" s="199" t="s">
        <v>226</v>
      </c>
      <c r="AT434" s="199" t="s">
        <v>222</v>
      </c>
      <c r="AU434" s="199" t="s">
        <v>91</v>
      </c>
      <c r="AY434" s="17" t="s">
        <v>220</v>
      </c>
      <c r="BE434" s="200">
        <f>IF(N434="základní",J434,0)</f>
        <v>0</v>
      </c>
      <c r="BF434" s="200">
        <f>IF(N434="snížená",J434,0)</f>
        <v>0</v>
      </c>
      <c r="BG434" s="200">
        <f>IF(N434="zákl. přenesená",J434,0)</f>
        <v>0</v>
      </c>
      <c r="BH434" s="200">
        <f>IF(N434="sníž. přenesená",J434,0)</f>
        <v>0</v>
      </c>
      <c r="BI434" s="200">
        <f>IF(N434="nulová",J434,0)</f>
        <v>0</v>
      </c>
      <c r="BJ434" s="17" t="s">
        <v>14</v>
      </c>
      <c r="BK434" s="200">
        <f>ROUND(I434*H434,2)</f>
        <v>0</v>
      </c>
      <c r="BL434" s="17" t="s">
        <v>226</v>
      </c>
      <c r="BM434" s="199" t="s">
        <v>549</v>
      </c>
    </row>
    <row r="435" spans="1:65" s="2" customFormat="1" ht="29.25">
      <c r="A435" s="34"/>
      <c r="B435" s="35"/>
      <c r="C435" s="36"/>
      <c r="D435" s="201" t="s">
        <v>228</v>
      </c>
      <c r="E435" s="36"/>
      <c r="F435" s="202" t="s">
        <v>548</v>
      </c>
      <c r="G435" s="36"/>
      <c r="H435" s="36"/>
      <c r="I435" s="203"/>
      <c r="J435" s="36"/>
      <c r="K435" s="36"/>
      <c r="L435" s="39"/>
      <c r="M435" s="204"/>
      <c r="N435" s="205"/>
      <c r="O435" s="71"/>
      <c r="P435" s="71"/>
      <c r="Q435" s="71"/>
      <c r="R435" s="71"/>
      <c r="S435" s="71"/>
      <c r="T435" s="72"/>
      <c r="U435" s="34"/>
      <c r="V435" s="34"/>
      <c r="W435" s="34"/>
      <c r="X435" s="34"/>
      <c r="Y435" s="34"/>
      <c r="Z435" s="34"/>
      <c r="AA435" s="34"/>
      <c r="AB435" s="34"/>
      <c r="AC435" s="34"/>
      <c r="AD435" s="34"/>
      <c r="AE435" s="34"/>
      <c r="AT435" s="17" t="s">
        <v>228</v>
      </c>
      <c r="AU435" s="17" t="s">
        <v>91</v>
      </c>
    </row>
    <row r="436" spans="1:65" s="2" customFormat="1" ht="87.75">
      <c r="A436" s="34"/>
      <c r="B436" s="35"/>
      <c r="C436" s="36"/>
      <c r="D436" s="201" t="s">
        <v>229</v>
      </c>
      <c r="E436" s="36"/>
      <c r="F436" s="206" t="s">
        <v>544</v>
      </c>
      <c r="G436" s="36"/>
      <c r="H436" s="36"/>
      <c r="I436" s="203"/>
      <c r="J436" s="36"/>
      <c r="K436" s="36"/>
      <c r="L436" s="39"/>
      <c r="M436" s="204"/>
      <c r="N436" s="205"/>
      <c r="O436" s="71"/>
      <c r="P436" s="71"/>
      <c r="Q436" s="71"/>
      <c r="R436" s="71"/>
      <c r="S436" s="71"/>
      <c r="T436" s="72"/>
      <c r="U436" s="34"/>
      <c r="V436" s="34"/>
      <c r="W436" s="34"/>
      <c r="X436" s="34"/>
      <c r="Y436" s="34"/>
      <c r="Z436" s="34"/>
      <c r="AA436" s="34"/>
      <c r="AB436" s="34"/>
      <c r="AC436" s="34"/>
      <c r="AD436" s="34"/>
      <c r="AE436" s="34"/>
      <c r="AT436" s="17" t="s">
        <v>229</v>
      </c>
      <c r="AU436" s="17" t="s">
        <v>91</v>
      </c>
    </row>
    <row r="437" spans="1:65" s="15" customFormat="1" ht="11.25">
      <c r="B437" s="229"/>
      <c r="C437" s="230"/>
      <c r="D437" s="201" t="s">
        <v>231</v>
      </c>
      <c r="E437" s="231" t="s">
        <v>1</v>
      </c>
      <c r="F437" s="232" t="s">
        <v>550</v>
      </c>
      <c r="G437" s="230"/>
      <c r="H437" s="231" t="s">
        <v>1</v>
      </c>
      <c r="I437" s="233"/>
      <c r="J437" s="230"/>
      <c r="K437" s="230"/>
      <c r="L437" s="234"/>
      <c r="M437" s="235"/>
      <c r="N437" s="236"/>
      <c r="O437" s="236"/>
      <c r="P437" s="236"/>
      <c r="Q437" s="236"/>
      <c r="R437" s="236"/>
      <c r="S437" s="236"/>
      <c r="T437" s="237"/>
      <c r="AT437" s="238" t="s">
        <v>231</v>
      </c>
      <c r="AU437" s="238" t="s">
        <v>91</v>
      </c>
      <c r="AV437" s="15" t="s">
        <v>14</v>
      </c>
      <c r="AW437" s="15" t="s">
        <v>36</v>
      </c>
      <c r="AX437" s="15" t="s">
        <v>82</v>
      </c>
      <c r="AY437" s="238" t="s">
        <v>220</v>
      </c>
    </row>
    <row r="438" spans="1:65" s="13" customFormat="1" ht="11.25">
      <c r="B438" s="207"/>
      <c r="C438" s="208"/>
      <c r="D438" s="201" t="s">
        <v>231</v>
      </c>
      <c r="E438" s="209" t="s">
        <v>1</v>
      </c>
      <c r="F438" s="210" t="s">
        <v>301</v>
      </c>
      <c r="G438" s="208"/>
      <c r="H438" s="211">
        <v>1827</v>
      </c>
      <c r="I438" s="212"/>
      <c r="J438" s="208"/>
      <c r="K438" s="208"/>
      <c r="L438" s="213"/>
      <c r="M438" s="214"/>
      <c r="N438" s="215"/>
      <c r="O438" s="215"/>
      <c r="P438" s="215"/>
      <c r="Q438" s="215"/>
      <c r="R438" s="215"/>
      <c r="S438" s="215"/>
      <c r="T438" s="216"/>
      <c r="AT438" s="217" t="s">
        <v>231</v>
      </c>
      <c r="AU438" s="217" t="s">
        <v>91</v>
      </c>
      <c r="AV438" s="13" t="s">
        <v>91</v>
      </c>
      <c r="AW438" s="13" t="s">
        <v>36</v>
      </c>
      <c r="AX438" s="13" t="s">
        <v>82</v>
      </c>
      <c r="AY438" s="217" t="s">
        <v>220</v>
      </c>
    </row>
    <row r="439" spans="1:65" s="14" customFormat="1" ht="11.25">
      <c r="B439" s="218"/>
      <c r="C439" s="219"/>
      <c r="D439" s="201" t="s">
        <v>231</v>
      </c>
      <c r="E439" s="220" t="s">
        <v>1</v>
      </c>
      <c r="F439" s="221" t="s">
        <v>233</v>
      </c>
      <c r="G439" s="219"/>
      <c r="H439" s="222">
        <v>1827</v>
      </c>
      <c r="I439" s="223"/>
      <c r="J439" s="219"/>
      <c r="K439" s="219"/>
      <c r="L439" s="224"/>
      <c r="M439" s="225"/>
      <c r="N439" s="226"/>
      <c r="O439" s="226"/>
      <c r="P439" s="226"/>
      <c r="Q439" s="226"/>
      <c r="R439" s="226"/>
      <c r="S439" s="226"/>
      <c r="T439" s="227"/>
      <c r="AT439" s="228" t="s">
        <v>231</v>
      </c>
      <c r="AU439" s="228" t="s">
        <v>91</v>
      </c>
      <c r="AV439" s="14" t="s">
        <v>226</v>
      </c>
      <c r="AW439" s="14" t="s">
        <v>36</v>
      </c>
      <c r="AX439" s="14" t="s">
        <v>14</v>
      </c>
      <c r="AY439" s="228" t="s">
        <v>220</v>
      </c>
    </row>
    <row r="440" spans="1:65" s="2" customFormat="1" ht="24.2" customHeight="1">
      <c r="A440" s="34"/>
      <c r="B440" s="35"/>
      <c r="C440" s="188" t="s">
        <v>551</v>
      </c>
      <c r="D440" s="188" t="s">
        <v>222</v>
      </c>
      <c r="E440" s="189" t="s">
        <v>552</v>
      </c>
      <c r="F440" s="190" t="s">
        <v>553</v>
      </c>
      <c r="G440" s="191" t="s">
        <v>113</v>
      </c>
      <c r="H440" s="192">
        <v>1980</v>
      </c>
      <c r="I440" s="193"/>
      <c r="J440" s="194">
        <f>ROUND(I440*H440,2)</f>
        <v>0</v>
      </c>
      <c r="K440" s="190" t="s">
        <v>554</v>
      </c>
      <c r="L440" s="39"/>
      <c r="M440" s="195" t="s">
        <v>1</v>
      </c>
      <c r="N440" s="196" t="s">
        <v>47</v>
      </c>
      <c r="O440" s="71"/>
      <c r="P440" s="197">
        <f>O440*H440</f>
        <v>0</v>
      </c>
      <c r="Q440" s="197">
        <v>0</v>
      </c>
      <c r="R440" s="197">
        <f>Q440*H440</f>
        <v>0</v>
      </c>
      <c r="S440" s="197">
        <v>0</v>
      </c>
      <c r="T440" s="198">
        <f>S440*H440</f>
        <v>0</v>
      </c>
      <c r="U440" s="34"/>
      <c r="V440" s="34"/>
      <c r="W440" s="34"/>
      <c r="X440" s="34"/>
      <c r="Y440" s="34"/>
      <c r="Z440" s="34"/>
      <c r="AA440" s="34"/>
      <c r="AB440" s="34"/>
      <c r="AC440" s="34"/>
      <c r="AD440" s="34"/>
      <c r="AE440" s="34"/>
      <c r="AR440" s="199" t="s">
        <v>226</v>
      </c>
      <c r="AT440" s="199" t="s">
        <v>222</v>
      </c>
      <c r="AU440" s="199" t="s">
        <v>91</v>
      </c>
      <c r="AY440" s="17" t="s">
        <v>220</v>
      </c>
      <c r="BE440" s="200">
        <f>IF(N440="základní",J440,0)</f>
        <v>0</v>
      </c>
      <c r="BF440" s="200">
        <f>IF(N440="snížená",J440,0)</f>
        <v>0</v>
      </c>
      <c r="BG440" s="200">
        <f>IF(N440="zákl. přenesená",J440,0)</f>
        <v>0</v>
      </c>
      <c r="BH440" s="200">
        <f>IF(N440="sníž. přenesená",J440,0)</f>
        <v>0</v>
      </c>
      <c r="BI440" s="200">
        <f>IF(N440="nulová",J440,0)</f>
        <v>0</v>
      </c>
      <c r="BJ440" s="17" t="s">
        <v>14</v>
      </c>
      <c r="BK440" s="200">
        <f>ROUND(I440*H440,2)</f>
        <v>0</v>
      </c>
      <c r="BL440" s="17" t="s">
        <v>226</v>
      </c>
      <c r="BM440" s="199" t="s">
        <v>555</v>
      </c>
    </row>
    <row r="441" spans="1:65" s="2" customFormat="1" ht="19.5">
      <c r="A441" s="34"/>
      <c r="B441" s="35"/>
      <c r="C441" s="36"/>
      <c r="D441" s="201" t="s">
        <v>228</v>
      </c>
      <c r="E441" s="36"/>
      <c r="F441" s="202" t="s">
        <v>556</v>
      </c>
      <c r="G441" s="36"/>
      <c r="H441" s="36"/>
      <c r="I441" s="203"/>
      <c r="J441" s="36"/>
      <c r="K441" s="36"/>
      <c r="L441" s="39"/>
      <c r="M441" s="204"/>
      <c r="N441" s="205"/>
      <c r="O441" s="71"/>
      <c r="P441" s="71"/>
      <c r="Q441" s="71"/>
      <c r="R441" s="71"/>
      <c r="S441" s="71"/>
      <c r="T441" s="72"/>
      <c r="U441" s="34"/>
      <c r="V441" s="34"/>
      <c r="W441" s="34"/>
      <c r="X441" s="34"/>
      <c r="Y441" s="34"/>
      <c r="Z441" s="34"/>
      <c r="AA441" s="34"/>
      <c r="AB441" s="34"/>
      <c r="AC441" s="34"/>
      <c r="AD441" s="34"/>
      <c r="AE441" s="34"/>
      <c r="AT441" s="17" t="s">
        <v>228</v>
      </c>
      <c r="AU441" s="17" t="s">
        <v>91</v>
      </c>
    </row>
    <row r="442" spans="1:65" s="15" customFormat="1" ht="11.25">
      <c r="B442" s="229"/>
      <c r="C442" s="230"/>
      <c r="D442" s="201" t="s">
        <v>231</v>
      </c>
      <c r="E442" s="231" t="s">
        <v>1</v>
      </c>
      <c r="F442" s="232" t="s">
        <v>557</v>
      </c>
      <c r="G442" s="230"/>
      <c r="H442" s="231" t="s">
        <v>1</v>
      </c>
      <c r="I442" s="233"/>
      <c r="J442" s="230"/>
      <c r="K442" s="230"/>
      <c r="L442" s="234"/>
      <c r="M442" s="235"/>
      <c r="N442" s="236"/>
      <c r="O442" s="236"/>
      <c r="P442" s="236"/>
      <c r="Q442" s="236"/>
      <c r="R442" s="236"/>
      <c r="S442" s="236"/>
      <c r="T442" s="237"/>
      <c r="AT442" s="238" t="s">
        <v>231</v>
      </c>
      <c r="AU442" s="238" t="s">
        <v>91</v>
      </c>
      <c r="AV442" s="15" t="s">
        <v>14</v>
      </c>
      <c r="AW442" s="15" t="s">
        <v>36</v>
      </c>
      <c r="AX442" s="15" t="s">
        <v>82</v>
      </c>
      <c r="AY442" s="238" t="s">
        <v>220</v>
      </c>
    </row>
    <row r="443" spans="1:65" s="13" customFormat="1" ht="11.25">
      <c r="B443" s="207"/>
      <c r="C443" s="208"/>
      <c r="D443" s="201" t="s">
        <v>231</v>
      </c>
      <c r="E443" s="209" t="s">
        <v>1</v>
      </c>
      <c r="F443" s="210" t="s">
        <v>301</v>
      </c>
      <c r="G443" s="208"/>
      <c r="H443" s="211">
        <v>1827</v>
      </c>
      <c r="I443" s="212"/>
      <c r="J443" s="208"/>
      <c r="K443" s="208"/>
      <c r="L443" s="213"/>
      <c r="M443" s="214"/>
      <c r="N443" s="215"/>
      <c r="O443" s="215"/>
      <c r="P443" s="215"/>
      <c r="Q443" s="215"/>
      <c r="R443" s="215"/>
      <c r="S443" s="215"/>
      <c r="T443" s="216"/>
      <c r="AT443" s="217" t="s">
        <v>231</v>
      </c>
      <c r="AU443" s="217" t="s">
        <v>91</v>
      </c>
      <c r="AV443" s="13" t="s">
        <v>91</v>
      </c>
      <c r="AW443" s="13" t="s">
        <v>36</v>
      </c>
      <c r="AX443" s="13" t="s">
        <v>82</v>
      </c>
      <c r="AY443" s="217" t="s">
        <v>220</v>
      </c>
    </row>
    <row r="444" spans="1:65" s="13" customFormat="1" ht="11.25">
      <c r="B444" s="207"/>
      <c r="C444" s="208"/>
      <c r="D444" s="201" t="s">
        <v>231</v>
      </c>
      <c r="E444" s="209" t="s">
        <v>1</v>
      </c>
      <c r="F444" s="210" t="s">
        <v>302</v>
      </c>
      <c r="G444" s="208"/>
      <c r="H444" s="211">
        <v>153</v>
      </c>
      <c r="I444" s="212"/>
      <c r="J444" s="208"/>
      <c r="K444" s="208"/>
      <c r="L444" s="213"/>
      <c r="M444" s="214"/>
      <c r="N444" s="215"/>
      <c r="O444" s="215"/>
      <c r="P444" s="215"/>
      <c r="Q444" s="215"/>
      <c r="R444" s="215"/>
      <c r="S444" s="215"/>
      <c r="T444" s="216"/>
      <c r="AT444" s="217" t="s">
        <v>231</v>
      </c>
      <c r="AU444" s="217" t="s">
        <v>91</v>
      </c>
      <c r="AV444" s="13" t="s">
        <v>91</v>
      </c>
      <c r="AW444" s="13" t="s">
        <v>36</v>
      </c>
      <c r="AX444" s="13" t="s">
        <v>82</v>
      </c>
      <c r="AY444" s="217" t="s">
        <v>220</v>
      </c>
    </row>
    <row r="445" spans="1:65" s="14" customFormat="1" ht="11.25">
      <c r="B445" s="218"/>
      <c r="C445" s="219"/>
      <c r="D445" s="201" t="s">
        <v>231</v>
      </c>
      <c r="E445" s="220" t="s">
        <v>1</v>
      </c>
      <c r="F445" s="221" t="s">
        <v>233</v>
      </c>
      <c r="G445" s="219"/>
      <c r="H445" s="222">
        <v>1980</v>
      </c>
      <c r="I445" s="223"/>
      <c r="J445" s="219"/>
      <c r="K445" s="219"/>
      <c r="L445" s="224"/>
      <c r="M445" s="225"/>
      <c r="N445" s="226"/>
      <c r="O445" s="226"/>
      <c r="P445" s="226"/>
      <c r="Q445" s="226"/>
      <c r="R445" s="226"/>
      <c r="S445" s="226"/>
      <c r="T445" s="227"/>
      <c r="AT445" s="228" t="s">
        <v>231</v>
      </c>
      <c r="AU445" s="228" t="s">
        <v>91</v>
      </c>
      <c r="AV445" s="14" t="s">
        <v>226</v>
      </c>
      <c r="AW445" s="14" t="s">
        <v>36</v>
      </c>
      <c r="AX445" s="14" t="s">
        <v>14</v>
      </c>
      <c r="AY445" s="228" t="s">
        <v>220</v>
      </c>
    </row>
    <row r="446" spans="1:65" s="2" customFormat="1" ht="24.2" customHeight="1">
      <c r="A446" s="34"/>
      <c r="B446" s="35"/>
      <c r="C446" s="188" t="s">
        <v>558</v>
      </c>
      <c r="D446" s="188" t="s">
        <v>222</v>
      </c>
      <c r="E446" s="189" t="s">
        <v>559</v>
      </c>
      <c r="F446" s="190" t="s">
        <v>560</v>
      </c>
      <c r="G446" s="191" t="s">
        <v>113</v>
      </c>
      <c r="H446" s="192">
        <v>9526</v>
      </c>
      <c r="I446" s="193"/>
      <c r="J446" s="194">
        <f>ROUND(I446*H446,2)</f>
        <v>0</v>
      </c>
      <c r="K446" s="190" t="s">
        <v>225</v>
      </c>
      <c r="L446" s="39"/>
      <c r="M446" s="195" t="s">
        <v>1</v>
      </c>
      <c r="N446" s="196" t="s">
        <v>47</v>
      </c>
      <c r="O446" s="71"/>
      <c r="P446" s="197">
        <f>O446*H446</f>
        <v>0</v>
      </c>
      <c r="Q446" s="197">
        <v>0</v>
      </c>
      <c r="R446" s="197">
        <f>Q446*H446</f>
        <v>0</v>
      </c>
      <c r="S446" s="197">
        <v>0</v>
      </c>
      <c r="T446" s="198">
        <f>S446*H446</f>
        <v>0</v>
      </c>
      <c r="U446" s="34"/>
      <c r="V446" s="34"/>
      <c r="W446" s="34"/>
      <c r="X446" s="34"/>
      <c r="Y446" s="34"/>
      <c r="Z446" s="34"/>
      <c r="AA446" s="34"/>
      <c r="AB446" s="34"/>
      <c r="AC446" s="34"/>
      <c r="AD446" s="34"/>
      <c r="AE446" s="34"/>
      <c r="AR446" s="199" t="s">
        <v>226</v>
      </c>
      <c r="AT446" s="199" t="s">
        <v>222</v>
      </c>
      <c r="AU446" s="199" t="s">
        <v>91</v>
      </c>
      <c r="AY446" s="17" t="s">
        <v>220</v>
      </c>
      <c r="BE446" s="200">
        <f>IF(N446="základní",J446,0)</f>
        <v>0</v>
      </c>
      <c r="BF446" s="200">
        <f>IF(N446="snížená",J446,0)</f>
        <v>0</v>
      </c>
      <c r="BG446" s="200">
        <f>IF(N446="zákl. přenesená",J446,0)</f>
        <v>0</v>
      </c>
      <c r="BH446" s="200">
        <f>IF(N446="sníž. přenesená",J446,0)</f>
        <v>0</v>
      </c>
      <c r="BI446" s="200">
        <f>IF(N446="nulová",J446,0)</f>
        <v>0</v>
      </c>
      <c r="BJ446" s="17" t="s">
        <v>14</v>
      </c>
      <c r="BK446" s="200">
        <f>ROUND(I446*H446,2)</f>
        <v>0</v>
      </c>
      <c r="BL446" s="17" t="s">
        <v>226</v>
      </c>
      <c r="BM446" s="199" t="s">
        <v>561</v>
      </c>
    </row>
    <row r="447" spans="1:65" s="2" customFormat="1" ht="19.5">
      <c r="A447" s="34"/>
      <c r="B447" s="35"/>
      <c r="C447" s="36"/>
      <c r="D447" s="201" t="s">
        <v>228</v>
      </c>
      <c r="E447" s="36"/>
      <c r="F447" s="202" t="s">
        <v>560</v>
      </c>
      <c r="G447" s="36"/>
      <c r="H447" s="36"/>
      <c r="I447" s="203"/>
      <c r="J447" s="36"/>
      <c r="K447" s="36"/>
      <c r="L447" s="39"/>
      <c r="M447" s="204"/>
      <c r="N447" s="205"/>
      <c r="O447" s="71"/>
      <c r="P447" s="71"/>
      <c r="Q447" s="71"/>
      <c r="R447" s="71"/>
      <c r="S447" s="71"/>
      <c r="T447" s="72"/>
      <c r="U447" s="34"/>
      <c r="V447" s="34"/>
      <c r="W447" s="34"/>
      <c r="X447" s="34"/>
      <c r="Y447" s="34"/>
      <c r="Z447" s="34"/>
      <c r="AA447" s="34"/>
      <c r="AB447" s="34"/>
      <c r="AC447" s="34"/>
      <c r="AD447" s="34"/>
      <c r="AE447" s="34"/>
      <c r="AT447" s="17" t="s">
        <v>228</v>
      </c>
      <c r="AU447" s="17" t="s">
        <v>91</v>
      </c>
    </row>
    <row r="448" spans="1:65" s="2" customFormat="1" ht="19.5">
      <c r="A448" s="34"/>
      <c r="B448" s="35"/>
      <c r="C448" s="36"/>
      <c r="D448" s="201" t="s">
        <v>535</v>
      </c>
      <c r="E448" s="36"/>
      <c r="F448" s="206" t="s">
        <v>536</v>
      </c>
      <c r="G448" s="36"/>
      <c r="H448" s="36"/>
      <c r="I448" s="203"/>
      <c r="J448" s="36"/>
      <c r="K448" s="36"/>
      <c r="L448" s="39"/>
      <c r="M448" s="204"/>
      <c r="N448" s="205"/>
      <c r="O448" s="71"/>
      <c r="P448" s="71"/>
      <c r="Q448" s="71"/>
      <c r="R448" s="71"/>
      <c r="S448" s="71"/>
      <c r="T448" s="72"/>
      <c r="U448" s="34"/>
      <c r="V448" s="34"/>
      <c r="W448" s="34"/>
      <c r="X448" s="34"/>
      <c r="Y448" s="34"/>
      <c r="Z448" s="34"/>
      <c r="AA448" s="34"/>
      <c r="AB448" s="34"/>
      <c r="AC448" s="34"/>
      <c r="AD448" s="34"/>
      <c r="AE448" s="34"/>
      <c r="AT448" s="17" t="s">
        <v>535</v>
      </c>
      <c r="AU448" s="17" t="s">
        <v>91</v>
      </c>
    </row>
    <row r="449" spans="1:65" s="15" customFormat="1" ht="11.25">
      <c r="B449" s="229"/>
      <c r="C449" s="230"/>
      <c r="D449" s="201" t="s">
        <v>231</v>
      </c>
      <c r="E449" s="231" t="s">
        <v>1</v>
      </c>
      <c r="F449" s="232" t="s">
        <v>562</v>
      </c>
      <c r="G449" s="230"/>
      <c r="H449" s="231" t="s">
        <v>1</v>
      </c>
      <c r="I449" s="233"/>
      <c r="J449" s="230"/>
      <c r="K449" s="230"/>
      <c r="L449" s="234"/>
      <c r="M449" s="235"/>
      <c r="N449" s="236"/>
      <c r="O449" s="236"/>
      <c r="P449" s="236"/>
      <c r="Q449" s="236"/>
      <c r="R449" s="236"/>
      <c r="S449" s="236"/>
      <c r="T449" s="237"/>
      <c r="AT449" s="238" t="s">
        <v>231</v>
      </c>
      <c r="AU449" s="238" t="s">
        <v>91</v>
      </c>
      <c r="AV449" s="15" t="s">
        <v>14</v>
      </c>
      <c r="AW449" s="15" t="s">
        <v>36</v>
      </c>
      <c r="AX449" s="15" t="s">
        <v>82</v>
      </c>
      <c r="AY449" s="238" t="s">
        <v>220</v>
      </c>
    </row>
    <row r="450" spans="1:65" s="13" customFormat="1" ht="11.25">
      <c r="B450" s="207"/>
      <c r="C450" s="208"/>
      <c r="D450" s="201" t="s">
        <v>231</v>
      </c>
      <c r="E450" s="209" t="s">
        <v>1</v>
      </c>
      <c r="F450" s="210" t="s">
        <v>563</v>
      </c>
      <c r="G450" s="208"/>
      <c r="H450" s="211">
        <v>3654</v>
      </c>
      <c r="I450" s="212"/>
      <c r="J450" s="208"/>
      <c r="K450" s="208"/>
      <c r="L450" s="213"/>
      <c r="M450" s="214"/>
      <c r="N450" s="215"/>
      <c r="O450" s="215"/>
      <c r="P450" s="215"/>
      <c r="Q450" s="215"/>
      <c r="R450" s="215"/>
      <c r="S450" s="215"/>
      <c r="T450" s="216"/>
      <c r="AT450" s="217" t="s">
        <v>231</v>
      </c>
      <c r="AU450" s="217" t="s">
        <v>91</v>
      </c>
      <c r="AV450" s="13" t="s">
        <v>91</v>
      </c>
      <c r="AW450" s="13" t="s">
        <v>36</v>
      </c>
      <c r="AX450" s="13" t="s">
        <v>82</v>
      </c>
      <c r="AY450" s="217" t="s">
        <v>220</v>
      </c>
    </row>
    <row r="451" spans="1:65" s="13" customFormat="1" ht="11.25">
      <c r="B451" s="207"/>
      <c r="C451" s="208"/>
      <c r="D451" s="201" t="s">
        <v>231</v>
      </c>
      <c r="E451" s="209" t="s">
        <v>1</v>
      </c>
      <c r="F451" s="210" t="s">
        <v>564</v>
      </c>
      <c r="G451" s="208"/>
      <c r="H451" s="211">
        <v>306</v>
      </c>
      <c r="I451" s="212"/>
      <c r="J451" s="208"/>
      <c r="K451" s="208"/>
      <c r="L451" s="213"/>
      <c r="M451" s="214"/>
      <c r="N451" s="215"/>
      <c r="O451" s="215"/>
      <c r="P451" s="215"/>
      <c r="Q451" s="215"/>
      <c r="R451" s="215"/>
      <c r="S451" s="215"/>
      <c r="T451" s="216"/>
      <c r="AT451" s="217" t="s">
        <v>231</v>
      </c>
      <c r="AU451" s="217" t="s">
        <v>91</v>
      </c>
      <c r="AV451" s="13" t="s">
        <v>91</v>
      </c>
      <c r="AW451" s="13" t="s">
        <v>36</v>
      </c>
      <c r="AX451" s="13" t="s">
        <v>82</v>
      </c>
      <c r="AY451" s="217" t="s">
        <v>220</v>
      </c>
    </row>
    <row r="452" spans="1:65" s="13" customFormat="1" ht="11.25">
      <c r="B452" s="207"/>
      <c r="C452" s="208"/>
      <c r="D452" s="201" t="s">
        <v>231</v>
      </c>
      <c r="E452" s="209" t="s">
        <v>1</v>
      </c>
      <c r="F452" s="210" t="s">
        <v>565</v>
      </c>
      <c r="G452" s="208"/>
      <c r="H452" s="211">
        <v>5326</v>
      </c>
      <c r="I452" s="212"/>
      <c r="J452" s="208"/>
      <c r="K452" s="208"/>
      <c r="L452" s="213"/>
      <c r="M452" s="214"/>
      <c r="N452" s="215"/>
      <c r="O452" s="215"/>
      <c r="P452" s="215"/>
      <c r="Q452" s="215"/>
      <c r="R452" s="215"/>
      <c r="S452" s="215"/>
      <c r="T452" s="216"/>
      <c r="AT452" s="217" t="s">
        <v>231</v>
      </c>
      <c r="AU452" s="217" t="s">
        <v>91</v>
      </c>
      <c r="AV452" s="13" t="s">
        <v>91</v>
      </c>
      <c r="AW452" s="13" t="s">
        <v>36</v>
      </c>
      <c r="AX452" s="13" t="s">
        <v>82</v>
      </c>
      <c r="AY452" s="217" t="s">
        <v>220</v>
      </c>
    </row>
    <row r="453" spans="1:65" s="13" customFormat="1" ht="11.25">
      <c r="B453" s="207"/>
      <c r="C453" s="208"/>
      <c r="D453" s="201" t="s">
        <v>231</v>
      </c>
      <c r="E453" s="209" t="s">
        <v>1</v>
      </c>
      <c r="F453" s="210" t="s">
        <v>566</v>
      </c>
      <c r="G453" s="208"/>
      <c r="H453" s="211">
        <v>240</v>
      </c>
      <c r="I453" s="212"/>
      <c r="J453" s="208"/>
      <c r="K453" s="208"/>
      <c r="L453" s="213"/>
      <c r="M453" s="214"/>
      <c r="N453" s="215"/>
      <c r="O453" s="215"/>
      <c r="P453" s="215"/>
      <c r="Q453" s="215"/>
      <c r="R453" s="215"/>
      <c r="S453" s="215"/>
      <c r="T453" s="216"/>
      <c r="AT453" s="217" t="s">
        <v>231</v>
      </c>
      <c r="AU453" s="217" t="s">
        <v>91</v>
      </c>
      <c r="AV453" s="13" t="s">
        <v>91</v>
      </c>
      <c r="AW453" s="13" t="s">
        <v>36</v>
      </c>
      <c r="AX453" s="13" t="s">
        <v>82</v>
      </c>
      <c r="AY453" s="217" t="s">
        <v>220</v>
      </c>
    </row>
    <row r="454" spans="1:65" s="14" customFormat="1" ht="11.25">
      <c r="B454" s="218"/>
      <c r="C454" s="219"/>
      <c r="D454" s="201" t="s">
        <v>231</v>
      </c>
      <c r="E454" s="220" t="s">
        <v>1</v>
      </c>
      <c r="F454" s="221" t="s">
        <v>233</v>
      </c>
      <c r="G454" s="219"/>
      <c r="H454" s="222">
        <v>9526</v>
      </c>
      <c r="I454" s="223"/>
      <c r="J454" s="219"/>
      <c r="K454" s="219"/>
      <c r="L454" s="224"/>
      <c r="M454" s="225"/>
      <c r="N454" s="226"/>
      <c r="O454" s="226"/>
      <c r="P454" s="226"/>
      <c r="Q454" s="226"/>
      <c r="R454" s="226"/>
      <c r="S454" s="226"/>
      <c r="T454" s="227"/>
      <c r="AT454" s="228" t="s">
        <v>231</v>
      </c>
      <c r="AU454" s="228" t="s">
        <v>91</v>
      </c>
      <c r="AV454" s="14" t="s">
        <v>226</v>
      </c>
      <c r="AW454" s="14" t="s">
        <v>36</v>
      </c>
      <c r="AX454" s="14" t="s">
        <v>14</v>
      </c>
      <c r="AY454" s="228" t="s">
        <v>220</v>
      </c>
    </row>
    <row r="455" spans="1:65" s="2" customFormat="1" ht="24.2" customHeight="1">
      <c r="A455" s="34"/>
      <c r="B455" s="35"/>
      <c r="C455" s="188" t="s">
        <v>567</v>
      </c>
      <c r="D455" s="188" t="s">
        <v>222</v>
      </c>
      <c r="E455" s="189" t="s">
        <v>568</v>
      </c>
      <c r="F455" s="190" t="s">
        <v>569</v>
      </c>
      <c r="G455" s="191" t="s">
        <v>113</v>
      </c>
      <c r="H455" s="192">
        <v>2783</v>
      </c>
      <c r="I455" s="193"/>
      <c r="J455" s="194">
        <f>ROUND(I455*H455,2)</f>
        <v>0</v>
      </c>
      <c r="K455" s="190" t="s">
        <v>225</v>
      </c>
      <c r="L455" s="39"/>
      <c r="M455" s="195" t="s">
        <v>1</v>
      </c>
      <c r="N455" s="196" t="s">
        <v>47</v>
      </c>
      <c r="O455" s="71"/>
      <c r="P455" s="197">
        <f>O455*H455</f>
        <v>0</v>
      </c>
      <c r="Q455" s="197">
        <v>0</v>
      </c>
      <c r="R455" s="197">
        <f>Q455*H455</f>
        <v>0</v>
      </c>
      <c r="S455" s="197">
        <v>0</v>
      </c>
      <c r="T455" s="198">
        <f>S455*H455</f>
        <v>0</v>
      </c>
      <c r="U455" s="34"/>
      <c r="V455" s="34"/>
      <c r="W455" s="34"/>
      <c r="X455" s="34"/>
      <c r="Y455" s="34"/>
      <c r="Z455" s="34"/>
      <c r="AA455" s="34"/>
      <c r="AB455" s="34"/>
      <c r="AC455" s="34"/>
      <c r="AD455" s="34"/>
      <c r="AE455" s="34"/>
      <c r="AR455" s="199" t="s">
        <v>226</v>
      </c>
      <c r="AT455" s="199" t="s">
        <v>222</v>
      </c>
      <c r="AU455" s="199" t="s">
        <v>91</v>
      </c>
      <c r="AY455" s="17" t="s">
        <v>220</v>
      </c>
      <c r="BE455" s="200">
        <f>IF(N455="základní",J455,0)</f>
        <v>0</v>
      </c>
      <c r="BF455" s="200">
        <f>IF(N455="snížená",J455,0)</f>
        <v>0</v>
      </c>
      <c r="BG455" s="200">
        <f>IF(N455="zákl. přenesená",J455,0)</f>
        <v>0</v>
      </c>
      <c r="BH455" s="200">
        <f>IF(N455="sníž. přenesená",J455,0)</f>
        <v>0</v>
      </c>
      <c r="BI455" s="200">
        <f>IF(N455="nulová",J455,0)</f>
        <v>0</v>
      </c>
      <c r="BJ455" s="17" t="s">
        <v>14</v>
      </c>
      <c r="BK455" s="200">
        <f>ROUND(I455*H455,2)</f>
        <v>0</v>
      </c>
      <c r="BL455" s="17" t="s">
        <v>226</v>
      </c>
      <c r="BM455" s="199" t="s">
        <v>570</v>
      </c>
    </row>
    <row r="456" spans="1:65" s="2" customFormat="1" ht="19.5">
      <c r="A456" s="34"/>
      <c r="B456" s="35"/>
      <c r="C456" s="36"/>
      <c r="D456" s="201" t="s">
        <v>228</v>
      </c>
      <c r="E456" s="36"/>
      <c r="F456" s="202" t="s">
        <v>569</v>
      </c>
      <c r="G456" s="36"/>
      <c r="H456" s="36"/>
      <c r="I456" s="203"/>
      <c r="J456" s="36"/>
      <c r="K456" s="36"/>
      <c r="L456" s="39"/>
      <c r="M456" s="204"/>
      <c r="N456" s="205"/>
      <c r="O456" s="71"/>
      <c r="P456" s="71"/>
      <c r="Q456" s="71"/>
      <c r="R456" s="71"/>
      <c r="S456" s="71"/>
      <c r="T456" s="72"/>
      <c r="U456" s="34"/>
      <c r="V456" s="34"/>
      <c r="W456" s="34"/>
      <c r="X456" s="34"/>
      <c r="Y456" s="34"/>
      <c r="Z456" s="34"/>
      <c r="AA456" s="34"/>
      <c r="AB456" s="34"/>
      <c r="AC456" s="34"/>
      <c r="AD456" s="34"/>
      <c r="AE456" s="34"/>
      <c r="AT456" s="17" t="s">
        <v>228</v>
      </c>
      <c r="AU456" s="17" t="s">
        <v>91</v>
      </c>
    </row>
    <row r="457" spans="1:65" s="2" customFormat="1" ht="19.5">
      <c r="A457" s="34"/>
      <c r="B457" s="35"/>
      <c r="C457" s="36"/>
      <c r="D457" s="201" t="s">
        <v>535</v>
      </c>
      <c r="E457" s="36"/>
      <c r="F457" s="206" t="s">
        <v>536</v>
      </c>
      <c r="G457" s="36"/>
      <c r="H457" s="36"/>
      <c r="I457" s="203"/>
      <c r="J457" s="36"/>
      <c r="K457" s="36"/>
      <c r="L457" s="39"/>
      <c r="M457" s="204"/>
      <c r="N457" s="205"/>
      <c r="O457" s="71"/>
      <c r="P457" s="71"/>
      <c r="Q457" s="71"/>
      <c r="R457" s="71"/>
      <c r="S457" s="71"/>
      <c r="T457" s="72"/>
      <c r="U457" s="34"/>
      <c r="V457" s="34"/>
      <c r="W457" s="34"/>
      <c r="X457" s="34"/>
      <c r="Y457" s="34"/>
      <c r="Z457" s="34"/>
      <c r="AA457" s="34"/>
      <c r="AB457" s="34"/>
      <c r="AC457" s="34"/>
      <c r="AD457" s="34"/>
      <c r="AE457" s="34"/>
      <c r="AT457" s="17" t="s">
        <v>535</v>
      </c>
      <c r="AU457" s="17" t="s">
        <v>91</v>
      </c>
    </row>
    <row r="458" spans="1:65" s="15" customFormat="1" ht="11.25">
      <c r="B458" s="229"/>
      <c r="C458" s="230"/>
      <c r="D458" s="201" t="s">
        <v>231</v>
      </c>
      <c r="E458" s="231" t="s">
        <v>1</v>
      </c>
      <c r="F458" s="232" t="s">
        <v>571</v>
      </c>
      <c r="G458" s="230"/>
      <c r="H458" s="231" t="s">
        <v>1</v>
      </c>
      <c r="I458" s="233"/>
      <c r="J458" s="230"/>
      <c r="K458" s="230"/>
      <c r="L458" s="234"/>
      <c r="M458" s="235"/>
      <c r="N458" s="236"/>
      <c r="O458" s="236"/>
      <c r="P458" s="236"/>
      <c r="Q458" s="236"/>
      <c r="R458" s="236"/>
      <c r="S458" s="236"/>
      <c r="T458" s="237"/>
      <c r="AT458" s="238" t="s">
        <v>231</v>
      </c>
      <c r="AU458" s="238" t="s">
        <v>91</v>
      </c>
      <c r="AV458" s="15" t="s">
        <v>14</v>
      </c>
      <c r="AW458" s="15" t="s">
        <v>36</v>
      </c>
      <c r="AX458" s="15" t="s">
        <v>82</v>
      </c>
      <c r="AY458" s="238" t="s">
        <v>220</v>
      </c>
    </row>
    <row r="459" spans="1:65" s="13" customFormat="1" ht="11.25">
      <c r="B459" s="207"/>
      <c r="C459" s="208"/>
      <c r="D459" s="201" t="s">
        <v>231</v>
      </c>
      <c r="E459" s="209" t="s">
        <v>1</v>
      </c>
      <c r="F459" s="210" t="s">
        <v>572</v>
      </c>
      <c r="G459" s="208"/>
      <c r="H459" s="211">
        <v>2663</v>
      </c>
      <c r="I459" s="212"/>
      <c r="J459" s="208"/>
      <c r="K459" s="208"/>
      <c r="L459" s="213"/>
      <c r="M459" s="214"/>
      <c r="N459" s="215"/>
      <c r="O459" s="215"/>
      <c r="P459" s="215"/>
      <c r="Q459" s="215"/>
      <c r="R459" s="215"/>
      <c r="S459" s="215"/>
      <c r="T459" s="216"/>
      <c r="AT459" s="217" t="s">
        <v>231</v>
      </c>
      <c r="AU459" s="217" t="s">
        <v>91</v>
      </c>
      <c r="AV459" s="13" t="s">
        <v>91</v>
      </c>
      <c r="AW459" s="13" t="s">
        <v>36</v>
      </c>
      <c r="AX459" s="13" t="s">
        <v>82</v>
      </c>
      <c r="AY459" s="217" t="s">
        <v>220</v>
      </c>
    </row>
    <row r="460" spans="1:65" s="13" customFormat="1" ht="11.25">
      <c r="B460" s="207"/>
      <c r="C460" s="208"/>
      <c r="D460" s="201" t="s">
        <v>231</v>
      </c>
      <c r="E460" s="209" t="s">
        <v>1</v>
      </c>
      <c r="F460" s="210" t="s">
        <v>573</v>
      </c>
      <c r="G460" s="208"/>
      <c r="H460" s="211">
        <v>120</v>
      </c>
      <c r="I460" s="212"/>
      <c r="J460" s="208"/>
      <c r="K460" s="208"/>
      <c r="L460" s="213"/>
      <c r="M460" s="214"/>
      <c r="N460" s="215"/>
      <c r="O460" s="215"/>
      <c r="P460" s="215"/>
      <c r="Q460" s="215"/>
      <c r="R460" s="215"/>
      <c r="S460" s="215"/>
      <c r="T460" s="216"/>
      <c r="AT460" s="217" t="s">
        <v>231</v>
      </c>
      <c r="AU460" s="217" t="s">
        <v>91</v>
      </c>
      <c r="AV460" s="13" t="s">
        <v>91</v>
      </c>
      <c r="AW460" s="13" t="s">
        <v>36</v>
      </c>
      <c r="AX460" s="13" t="s">
        <v>82</v>
      </c>
      <c r="AY460" s="217" t="s">
        <v>220</v>
      </c>
    </row>
    <row r="461" spans="1:65" s="14" customFormat="1" ht="11.25">
      <c r="B461" s="218"/>
      <c r="C461" s="219"/>
      <c r="D461" s="201" t="s">
        <v>231</v>
      </c>
      <c r="E461" s="220" t="s">
        <v>1</v>
      </c>
      <c r="F461" s="221" t="s">
        <v>233</v>
      </c>
      <c r="G461" s="219"/>
      <c r="H461" s="222">
        <v>2783</v>
      </c>
      <c r="I461" s="223"/>
      <c r="J461" s="219"/>
      <c r="K461" s="219"/>
      <c r="L461" s="224"/>
      <c r="M461" s="225"/>
      <c r="N461" s="226"/>
      <c r="O461" s="226"/>
      <c r="P461" s="226"/>
      <c r="Q461" s="226"/>
      <c r="R461" s="226"/>
      <c r="S461" s="226"/>
      <c r="T461" s="227"/>
      <c r="AT461" s="228" t="s">
        <v>231</v>
      </c>
      <c r="AU461" s="228" t="s">
        <v>91</v>
      </c>
      <c r="AV461" s="14" t="s">
        <v>226</v>
      </c>
      <c r="AW461" s="14" t="s">
        <v>36</v>
      </c>
      <c r="AX461" s="14" t="s">
        <v>14</v>
      </c>
      <c r="AY461" s="228" t="s">
        <v>220</v>
      </c>
    </row>
    <row r="462" spans="1:65" s="2" customFormat="1" ht="24.2" customHeight="1">
      <c r="A462" s="34"/>
      <c r="B462" s="35"/>
      <c r="C462" s="188" t="s">
        <v>574</v>
      </c>
      <c r="D462" s="188" t="s">
        <v>222</v>
      </c>
      <c r="E462" s="189" t="s">
        <v>575</v>
      </c>
      <c r="F462" s="190" t="s">
        <v>576</v>
      </c>
      <c r="G462" s="191" t="s">
        <v>113</v>
      </c>
      <c r="H462" s="192">
        <v>4490</v>
      </c>
      <c r="I462" s="193"/>
      <c r="J462" s="194">
        <f>ROUND(I462*H462,2)</f>
        <v>0</v>
      </c>
      <c r="K462" s="190" t="s">
        <v>1</v>
      </c>
      <c r="L462" s="39"/>
      <c r="M462" s="195" t="s">
        <v>1</v>
      </c>
      <c r="N462" s="196" t="s">
        <v>47</v>
      </c>
      <c r="O462" s="71"/>
      <c r="P462" s="197">
        <f>O462*H462</f>
        <v>0</v>
      </c>
      <c r="Q462" s="197">
        <v>0</v>
      </c>
      <c r="R462" s="197">
        <f>Q462*H462</f>
        <v>0</v>
      </c>
      <c r="S462" s="197">
        <v>0</v>
      </c>
      <c r="T462" s="198">
        <f>S462*H462</f>
        <v>0</v>
      </c>
      <c r="U462" s="34"/>
      <c r="V462" s="34"/>
      <c r="W462" s="34"/>
      <c r="X462" s="34"/>
      <c r="Y462" s="34"/>
      <c r="Z462" s="34"/>
      <c r="AA462" s="34"/>
      <c r="AB462" s="34"/>
      <c r="AC462" s="34"/>
      <c r="AD462" s="34"/>
      <c r="AE462" s="34"/>
      <c r="AR462" s="199" t="s">
        <v>226</v>
      </c>
      <c r="AT462" s="199" t="s">
        <v>222</v>
      </c>
      <c r="AU462" s="199" t="s">
        <v>91</v>
      </c>
      <c r="AY462" s="17" t="s">
        <v>220</v>
      </c>
      <c r="BE462" s="200">
        <f>IF(N462="základní",J462,0)</f>
        <v>0</v>
      </c>
      <c r="BF462" s="200">
        <f>IF(N462="snížená",J462,0)</f>
        <v>0</v>
      </c>
      <c r="BG462" s="200">
        <f>IF(N462="zákl. přenesená",J462,0)</f>
        <v>0</v>
      </c>
      <c r="BH462" s="200">
        <f>IF(N462="sníž. přenesená",J462,0)</f>
        <v>0</v>
      </c>
      <c r="BI462" s="200">
        <f>IF(N462="nulová",J462,0)</f>
        <v>0</v>
      </c>
      <c r="BJ462" s="17" t="s">
        <v>14</v>
      </c>
      <c r="BK462" s="200">
        <f>ROUND(I462*H462,2)</f>
        <v>0</v>
      </c>
      <c r="BL462" s="17" t="s">
        <v>226</v>
      </c>
      <c r="BM462" s="199" t="s">
        <v>577</v>
      </c>
    </row>
    <row r="463" spans="1:65" s="2" customFormat="1" ht="19.5">
      <c r="A463" s="34"/>
      <c r="B463" s="35"/>
      <c r="C463" s="36"/>
      <c r="D463" s="201" t="s">
        <v>228</v>
      </c>
      <c r="E463" s="36"/>
      <c r="F463" s="202" t="s">
        <v>576</v>
      </c>
      <c r="G463" s="36"/>
      <c r="H463" s="36"/>
      <c r="I463" s="203"/>
      <c r="J463" s="36"/>
      <c r="K463" s="36"/>
      <c r="L463" s="39"/>
      <c r="M463" s="204"/>
      <c r="N463" s="205"/>
      <c r="O463" s="71"/>
      <c r="P463" s="71"/>
      <c r="Q463" s="71"/>
      <c r="R463" s="71"/>
      <c r="S463" s="71"/>
      <c r="T463" s="72"/>
      <c r="U463" s="34"/>
      <c r="V463" s="34"/>
      <c r="W463" s="34"/>
      <c r="X463" s="34"/>
      <c r="Y463" s="34"/>
      <c r="Z463" s="34"/>
      <c r="AA463" s="34"/>
      <c r="AB463" s="34"/>
      <c r="AC463" s="34"/>
      <c r="AD463" s="34"/>
      <c r="AE463" s="34"/>
      <c r="AT463" s="17" t="s">
        <v>228</v>
      </c>
      <c r="AU463" s="17" t="s">
        <v>91</v>
      </c>
    </row>
    <row r="464" spans="1:65" s="2" customFormat="1" ht="19.5">
      <c r="A464" s="34"/>
      <c r="B464" s="35"/>
      <c r="C464" s="36"/>
      <c r="D464" s="201" t="s">
        <v>535</v>
      </c>
      <c r="E464" s="36"/>
      <c r="F464" s="206" t="s">
        <v>536</v>
      </c>
      <c r="G464" s="36"/>
      <c r="H464" s="36"/>
      <c r="I464" s="203"/>
      <c r="J464" s="36"/>
      <c r="K464" s="36"/>
      <c r="L464" s="39"/>
      <c r="M464" s="204"/>
      <c r="N464" s="205"/>
      <c r="O464" s="71"/>
      <c r="P464" s="71"/>
      <c r="Q464" s="71"/>
      <c r="R464" s="71"/>
      <c r="S464" s="71"/>
      <c r="T464" s="72"/>
      <c r="U464" s="34"/>
      <c r="V464" s="34"/>
      <c r="W464" s="34"/>
      <c r="X464" s="34"/>
      <c r="Y464" s="34"/>
      <c r="Z464" s="34"/>
      <c r="AA464" s="34"/>
      <c r="AB464" s="34"/>
      <c r="AC464" s="34"/>
      <c r="AD464" s="34"/>
      <c r="AE464" s="34"/>
      <c r="AT464" s="17" t="s">
        <v>535</v>
      </c>
      <c r="AU464" s="17" t="s">
        <v>91</v>
      </c>
    </row>
    <row r="465" spans="1:65" s="15" customFormat="1" ht="11.25">
      <c r="B465" s="229"/>
      <c r="C465" s="230"/>
      <c r="D465" s="201" t="s">
        <v>231</v>
      </c>
      <c r="E465" s="231" t="s">
        <v>1</v>
      </c>
      <c r="F465" s="232" t="s">
        <v>578</v>
      </c>
      <c r="G465" s="230"/>
      <c r="H465" s="231" t="s">
        <v>1</v>
      </c>
      <c r="I465" s="233"/>
      <c r="J465" s="230"/>
      <c r="K465" s="230"/>
      <c r="L465" s="234"/>
      <c r="M465" s="235"/>
      <c r="N465" s="236"/>
      <c r="O465" s="236"/>
      <c r="P465" s="236"/>
      <c r="Q465" s="236"/>
      <c r="R465" s="236"/>
      <c r="S465" s="236"/>
      <c r="T465" s="237"/>
      <c r="AT465" s="238" t="s">
        <v>231</v>
      </c>
      <c r="AU465" s="238" t="s">
        <v>91</v>
      </c>
      <c r="AV465" s="15" t="s">
        <v>14</v>
      </c>
      <c r="AW465" s="15" t="s">
        <v>36</v>
      </c>
      <c r="AX465" s="15" t="s">
        <v>82</v>
      </c>
      <c r="AY465" s="238" t="s">
        <v>220</v>
      </c>
    </row>
    <row r="466" spans="1:65" s="13" customFormat="1" ht="11.25">
      <c r="B466" s="207"/>
      <c r="C466" s="208"/>
      <c r="D466" s="201" t="s">
        <v>231</v>
      </c>
      <c r="E466" s="209" t="s">
        <v>1</v>
      </c>
      <c r="F466" s="210" t="s">
        <v>301</v>
      </c>
      <c r="G466" s="208"/>
      <c r="H466" s="211">
        <v>1827</v>
      </c>
      <c r="I466" s="212"/>
      <c r="J466" s="208"/>
      <c r="K466" s="208"/>
      <c r="L466" s="213"/>
      <c r="M466" s="214"/>
      <c r="N466" s="215"/>
      <c r="O466" s="215"/>
      <c r="P466" s="215"/>
      <c r="Q466" s="215"/>
      <c r="R466" s="215"/>
      <c r="S466" s="215"/>
      <c r="T466" s="216"/>
      <c r="AT466" s="217" t="s">
        <v>231</v>
      </c>
      <c r="AU466" s="217" t="s">
        <v>91</v>
      </c>
      <c r="AV466" s="13" t="s">
        <v>91</v>
      </c>
      <c r="AW466" s="13" t="s">
        <v>36</v>
      </c>
      <c r="AX466" s="13" t="s">
        <v>82</v>
      </c>
      <c r="AY466" s="217" t="s">
        <v>220</v>
      </c>
    </row>
    <row r="467" spans="1:65" s="13" customFormat="1" ht="11.25">
      <c r="B467" s="207"/>
      <c r="C467" s="208"/>
      <c r="D467" s="201" t="s">
        <v>231</v>
      </c>
      <c r="E467" s="209" t="s">
        <v>1</v>
      </c>
      <c r="F467" s="210" t="s">
        <v>572</v>
      </c>
      <c r="G467" s="208"/>
      <c r="H467" s="211">
        <v>2663</v>
      </c>
      <c r="I467" s="212"/>
      <c r="J467" s="208"/>
      <c r="K467" s="208"/>
      <c r="L467" s="213"/>
      <c r="M467" s="214"/>
      <c r="N467" s="215"/>
      <c r="O467" s="215"/>
      <c r="P467" s="215"/>
      <c r="Q467" s="215"/>
      <c r="R467" s="215"/>
      <c r="S467" s="215"/>
      <c r="T467" s="216"/>
      <c r="AT467" s="217" t="s">
        <v>231</v>
      </c>
      <c r="AU467" s="217" t="s">
        <v>91</v>
      </c>
      <c r="AV467" s="13" t="s">
        <v>91</v>
      </c>
      <c r="AW467" s="13" t="s">
        <v>36</v>
      </c>
      <c r="AX467" s="13" t="s">
        <v>82</v>
      </c>
      <c r="AY467" s="217" t="s">
        <v>220</v>
      </c>
    </row>
    <row r="468" spans="1:65" s="14" customFormat="1" ht="11.25">
      <c r="B468" s="218"/>
      <c r="C468" s="219"/>
      <c r="D468" s="201" t="s">
        <v>231</v>
      </c>
      <c r="E468" s="220" t="s">
        <v>1</v>
      </c>
      <c r="F468" s="221" t="s">
        <v>233</v>
      </c>
      <c r="G468" s="219"/>
      <c r="H468" s="222">
        <v>4490</v>
      </c>
      <c r="I468" s="223"/>
      <c r="J468" s="219"/>
      <c r="K468" s="219"/>
      <c r="L468" s="224"/>
      <c r="M468" s="225"/>
      <c r="N468" s="226"/>
      <c r="O468" s="226"/>
      <c r="P468" s="226"/>
      <c r="Q468" s="226"/>
      <c r="R468" s="226"/>
      <c r="S468" s="226"/>
      <c r="T468" s="227"/>
      <c r="AT468" s="228" t="s">
        <v>231</v>
      </c>
      <c r="AU468" s="228" t="s">
        <v>91</v>
      </c>
      <c r="AV468" s="14" t="s">
        <v>226</v>
      </c>
      <c r="AW468" s="14" t="s">
        <v>36</v>
      </c>
      <c r="AX468" s="14" t="s">
        <v>14</v>
      </c>
      <c r="AY468" s="228" t="s">
        <v>220</v>
      </c>
    </row>
    <row r="469" spans="1:65" s="2" customFormat="1" ht="24.2" customHeight="1">
      <c r="A469" s="34"/>
      <c r="B469" s="35"/>
      <c r="C469" s="188" t="s">
        <v>579</v>
      </c>
      <c r="D469" s="188" t="s">
        <v>222</v>
      </c>
      <c r="E469" s="189" t="s">
        <v>580</v>
      </c>
      <c r="F469" s="190" t="s">
        <v>581</v>
      </c>
      <c r="G469" s="191" t="s">
        <v>113</v>
      </c>
      <c r="H469" s="192">
        <v>4490</v>
      </c>
      <c r="I469" s="193"/>
      <c r="J469" s="194">
        <f>ROUND(I469*H469,2)</f>
        <v>0</v>
      </c>
      <c r="K469" s="190" t="s">
        <v>1</v>
      </c>
      <c r="L469" s="39"/>
      <c r="M469" s="195" t="s">
        <v>1</v>
      </c>
      <c r="N469" s="196" t="s">
        <v>47</v>
      </c>
      <c r="O469" s="71"/>
      <c r="P469" s="197">
        <f>O469*H469</f>
        <v>0</v>
      </c>
      <c r="Q469" s="197">
        <v>0</v>
      </c>
      <c r="R469" s="197">
        <f>Q469*H469</f>
        <v>0</v>
      </c>
      <c r="S469" s="197">
        <v>0</v>
      </c>
      <c r="T469" s="198">
        <f>S469*H469</f>
        <v>0</v>
      </c>
      <c r="U469" s="34"/>
      <c r="V469" s="34"/>
      <c r="W469" s="34"/>
      <c r="X469" s="34"/>
      <c r="Y469" s="34"/>
      <c r="Z469" s="34"/>
      <c r="AA469" s="34"/>
      <c r="AB469" s="34"/>
      <c r="AC469" s="34"/>
      <c r="AD469" s="34"/>
      <c r="AE469" s="34"/>
      <c r="AR469" s="199" t="s">
        <v>226</v>
      </c>
      <c r="AT469" s="199" t="s">
        <v>222</v>
      </c>
      <c r="AU469" s="199" t="s">
        <v>91</v>
      </c>
      <c r="AY469" s="17" t="s">
        <v>220</v>
      </c>
      <c r="BE469" s="200">
        <f>IF(N469="základní",J469,0)</f>
        <v>0</v>
      </c>
      <c r="BF469" s="200">
        <f>IF(N469="snížená",J469,0)</f>
        <v>0</v>
      </c>
      <c r="BG469" s="200">
        <f>IF(N469="zákl. přenesená",J469,0)</f>
        <v>0</v>
      </c>
      <c r="BH469" s="200">
        <f>IF(N469="sníž. přenesená",J469,0)</f>
        <v>0</v>
      </c>
      <c r="BI469" s="200">
        <f>IF(N469="nulová",J469,0)</f>
        <v>0</v>
      </c>
      <c r="BJ469" s="17" t="s">
        <v>14</v>
      </c>
      <c r="BK469" s="200">
        <f>ROUND(I469*H469,2)</f>
        <v>0</v>
      </c>
      <c r="BL469" s="17" t="s">
        <v>226</v>
      </c>
      <c r="BM469" s="199" t="s">
        <v>582</v>
      </c>
    </row>
    <row r="470" spans="1:65" s="2" customFormat="1" ht="19.5">
      <c r="A470" s="34"/>
      <c r="B470" s="35"/>
      <c r="C470" s="36"/>
      <c r="D470" s="201" t="s">
        <v>228</v>
      </c>
      <c r="E470" s="36"/>
      <c r="F470" s="202" t="s">
        <v>581</v>
      </c>
      <c r="G470" s="36"/>
      <c r="H470" s="36"/>
      <c r="I470" s="203"/>
      <c r="J470" s="36"/>
      <c r="K470" s="36"/>
      <c r="L470" s="39"/>
      <c r="M470" s="204"/>
      <c r="N470" s="205"/>
      <c r="O470" s="71"/>
      <c r="P470" s="71"/>
      <c r="Q470" s="71"/>
      <c r="R470" s="71"/>
      <c r="S470" s="71"/>
      <c r="T470" s="72"/>
      <c r="U470" s="34"/>
      <c r="V470" s="34"/>
      <c r="W470" s="34"/>
      <c r="X470" s="34"/>
      <c r="Y470" s="34"/>
      <c r="Z470" s="34"/>
      <c r="AA470" s="34"/>
      <c r="AB470" s="34"/>
      <c r="AC470" s="34"/>
      <c r="AD470" s="34"/>
      <c r="AE470" s="34"/>
      <c r="AT470" s="17" t="s">
        <v>228</v>
      </c>
      <c r="AU470" s="17" t="s">
        <v>91</v>
      </c>
    </row>
    <row r="471" spans="1:65" s="2" customFormat="1" ht="48.75">
      <c r="A471" s="34"/>
      <c r="B471" s="35"/>
      <c r="C471" s="36"/>
      <c r="D471" s="201" t="s">
        <v>229</v>
      </c>
      <c r="E471" s="36"/>
      <c r="F471" s="206" t="s">
        <v>583</v>
      </c>
      <c r="G471" s="36"/>
      <c r="H471" s="36"/>
      <c r="I471" s="203"/>
      <c r="J471" s="36"/>
      <c r="K471" s="36"/>
      <c r="L471" s="39"/>
      <c r="M471" s="204"/>
      <c r="N471" s="205"/>
      <c r="O471" s="71"/>
      <c r="P471" s="71"/>
      <c r="Q471" s="71"/>
      <c r="R471" s="71"/>
      <c r="S471" s="71"/>
      <c r="T471" s="72"/>
      <c r="U471" s="34"/>
      <c r="V471" s="34"/>
      <c r="W471" s="34"/>
      <c r="X471" s="34"/>
      <c r="Y471" s="34"/>
      <c r="Z471" s="34"/>
      <c r="AA471" s="34"/>
      <c r="AB471" s="34"/>
      <c r="AC471" s="34"/>
      <c r="AD471" s="34"/>
      <c r="AE471" s="34"/>
      <c r="AT471" s="17" t="s">
        <v>229</v>
      </c>
      <c r="AU471" s="17" t="s">
        <v>91</v>
      </c>
    </row>
    <row r="472" spans="1:65" s="2" customFormat="1" ht="19.5">
      <c r="A472" s="34"/>
      <c r="B472" s="35"/>
      <c r="C472" s="36"/>
      <c r="D472" s="201" t="s">
        <v>535</v>
      </c>
      <c r="E472" s="36"/>
      <c r="F472" s="206" t="s">
        <v>536</v>
      </c>
      <c r="G472" s="36"/>
      <c r="H472" s="36"/>
      <c r="I472" s="203"/>
      <c r="J472" s="36"/>
      <c r="K472" s="36"/>
      <c r="L472" s="39"/>
      <c r="M472" s="204"/>
      <c r="N472" s="205"/>
      <c r="O472" s="71"/>
      <c r="P472" s="71"/>
      <c r="Q472" s="71"/>
      <c r="R472" s="71"/>
      <c r="S472" s="71"/>
      <c r="T472" s="72"/>
      <c r="U472" s="34"/>
      <c r="V472" s="34"/>
      <c r="W472" s="34"/>
      <c r="X472" s="34"/>
      <c r="Y472" s="34"/>
      <c r="Z472" s="34"/>
      <c r="AA472" s="34"/>
      <c r="AB472" s="34"/>
      <c r="AC472" s="34"/>
      <c r="AD472" s="34"/>
      <c r="AE472" s="34"/>
      <c r="AT472" s="17" t="s">
        <v>535</v>
      </c>
      <c r="AU472" s="17" t="s">
        <v>91</v>
      </c>
    </row>
    <row r="473" spans="1:65" s="15" customFormat="1" ht="11.25">
      <c r="B473" s="229"/>
      <c r="C473" s="230"/>
      <c r="D473" s="201" t="s">
        <v>231</v>
      </c>
      <c r="E473" s="231" t="s">
        <v>1</v>
      </c>
      <c r="F473" s="232" t="s">
        <v>584</v>
      </c>
      <c r="G473" s="230"/>
      <c r="H473" s="231" t="s">
        <v>1</v>
      </c>
      <c r="I473" s="233"/>
      <c r="J473" s="230"/>
      <c r="K473" s="230"/>
      <c r="L473" s="234"/>
      <c r="M473" s="235"/>
      <c r="N473" s="236"/>
      <c r="O473" s="236"/>
      <c r="P473" s="236"/>
      <c r="Q473" s="236"/>
      <c r="R473" s="236"/>
      <c r="S473" s="236"/>
      <c r="T473" s="237"/>
      <c r="AT473" s="238" t="s">
        <v>231</v>
      </c>
      <c r="AU473" s="238" t="s">
        <v>91</v>
      </c>
      <c r="AV473" s="15" t="s">
        <v>14</v>
      </c>
      <c r="AW473" s="15" t="s">
        <v>36</v>
      </c>
      <c r="AX473" s="15" t="s">
        <v>82</v>
      </c>
      <c r="AY473" s="238" t="s">
        <v>220</v>
      </c>
    </row>
    <row r="474" spans="1:65" s="13" customFormat="1" ht="11.25">
      <c r="B474" s="207"/>
      <c r="C474" s="208"/>
      <c r="D474" s="201" t="s">
        <v>231</v>
      </c>
      <c r="E474" s="209" t="s">
        <v>1</v>
      </c>
      <c r="F474" s="210" t="s">
        <v>572</v>
      </c>
      <c r="G474" s="208"/>
      <c r="H474" s="211">
        <v>2663</v>
      </c>
      <c r="I474" s="212"/>
      <c r="J474" s="208"/>
      <c r="K474" s="208"/>
      <c r="L474" s="213"/>
      <c r="M474" s="214"/>
      <c r="N474" s="215"/>
      <c r="O474" s="215"/>
      <c r="P474" s="215"/>
      <c r="Q474" s="215"/>
      <c r="R474" s="215"/>
      <c r="S474" s="215"/>
      <c r="T474" s="216"/>
      <c r="AT474" s="217" t="s">
        <v>231</v>
      </c>
      <c r="AU474" s="217" t="s">
        <v>91</v>
      </c>
      <c r="AV474" s="13" t="s">
        <v>91</v>
      </c>
      <c r="AW474" s="13" t="s">
        <v>36</v>
      </c>
      <c r="AX474" s="13" t="s">
        <v>82</v>
      </c>
      <c r="AY474" s="217" t="s">
        <v>220</v>
      </c>
    </row>
    <row r="475" spans="1:65" s="15" customFormat="1" ht="11.25">
      <c r="B475" s="229"/>
      <c r="C475" s="230"/>
      <c r="D475" s="201" t="s">
        <v>231</v>
      </c>
      <c r="E475" s="231" t="s">
        <v>1</v>
      </c>
      <c r="F475" s="232" t="s">
        <v>584</v>
      </c>
      <c r="G475" s="230"/>
      <c r="H475" s="231" t="s">
        <v>1</v>
      </c>
      <c r="I475" s="233"/>
      <c r="J475" s="230"/>
      <c r="K475" s="230"/>
      <c r="L475" s="234"/>
      <c r="M475" s="235"/>
      <c r="N475" s="236"/>
      <c r="O475" s="236"/>
      <c r="P475" s="236"/>
      <c r="Q475" s="236"/>
      <c r="R475" s="236"/>
      <c r="S475" s="236"/>
      <c r="T475" s="237"/>
      <c r="AT475" s="238" t="s">
        <v>231</v>
      </c>
      <c r="AU475" s="238" t="s">
        <v>91</v>
      </c>
      <c r="AV475" s="15" t="s">
        <v>14</v>
      </c>
      <c r="AW475" s="15" t="s">
        <v>36</v>
      </c>
      <c r="AX475" s="15" t="s">
        <v>82</v>
      </c>
      <c r="AY475" s="238" t="s">
        <v>220</v>
      </c>
    </row>
    <row r="476" spans="1:65" s="13" customFormat="1" ht="11.25">
      <c r="B476" s="207"/>
      <c r="C476" s="208"/>
      <c r="D476" s="201" t="s">
        <v>231</v>
      </c>
      <c r="E476" s="209" t="s">
        <v>1</v>
      </c>
      <c r="F476" s="210" t="s">
        <v>301</v>
      </c>
      <c r="G476" s="208"/>
      <c r="H476" s="211">
        <v>1827</v>
      </c>
      <c r="I476" s="212"/>
      <c r="J476" s="208"/>
      <c r="K476" s="208"/>
      <c r="L476" s="213"/>
      <c r="M476" s="214"/>
      <c r="N476" s="215"/>
      <c r="O476" s="215"/>
      <c r="P476" s="215"/>
      <c r="Q476" s="215"/>
      <c r="R476" s="215"/>
      <c r="S476" s="215"/>
      <c r="T476" s="216"/>
      <c r="AT476" s="217" t="s">
        <v>231</v>
      </c>
      <c r="AU476" s="217" t="s">
        <v>91</v>
      </c>
      <c r="AV476" s="13" t="s">
        <v>91</v>
      </c>
      <c r="AW476" s="13" t="s">
        <v>36</v>
      </c>
      <c r="AX476" s="13" t="s">
        <v>82</v>
      </c>
      <c r="AY476" s="217" t="s">
        <v>220</v>
      </c>
    </row>
    <row r="477" spans="1:65" s="14" customFormat="1" ht="11.25">
      <c r="B477" s="218"/>
      <c r="C477" s="219"/>
      <c r="D477" s="201" t="s">
        <v>231</v>
      </c>
      <c r="E477" s="220" t="s">
        <v>1</v>
      </c>
      <c r="F477" s="221" t="s">
        <v>233</v>
      </c>
      <c r="G477" s="219"/>
      <c r="H477" s="222">
        <v>4490</v>
      </c>
      <c r="I477" s="223"/>
      <c r="J477" s="219"/>
      <c r="K477" s="219"/>
      <c r="L477" s="224"/>
      <c r="M477" s="225"/>
      <c r="N477" s="226"/>
      <c r="O477" s="226"/>
      <c r="P477" s="226"/>
      <c r="Q477" s="226"/>
      <c r="R477" s="226"/>
      <c r="S477" s="226"/>
      <c r="T477" s="227"/>
      <c r="AT477" s="228" t="s">
        <v>231</v>
      </c>
      <c r="AU477" s="228" t="s">
        <v>91</v>
      </c>
      <c r="AV477" s="14" t="s">
        <v>226</v>
      </c>
      <c r="AW477" s="14" t="s">
        <v>36</v>
      </c>
      <c r="AX477" s="14" t="s">
        <v>14</v>
      </c>
      <c r="AY477" s="228" t="s">
        <v>220</v>
      </c>
    </row>
    <row r="478" spans="1:65" s="2" customFormat="1" ht="24.2" customHeight="1">
      <c r="A478" s="34"/>
      <c r="B478" s="35"/>
      <c r="C478" s="188" t="s">
        <v>585</v>
      </c>
      <c r="D478" s="188" t="s">
        <v>222</v>
      </c>
      <c r="E478" s="189" t="s">
        <v>586</v>
      </c>
      <c r="F478" s="190" t="s">
        <v>587</v>
      </c>
      <c r="G478" s="191" t="s">
        <v>113</v>
      </c>
      <c r="H478" s="192">
        <v>273</v>
      </c>
      <c r="I478" s="193"/>
      <c r="J478" s="194">
        <f>ROUND(I478*H478,2)</f>
        <v>0</v>
      </c>
      <c r="K478" s="190" t="s">
        <v>1</v>
      </c>
      <c r="L478" s="39"/>
      <c r="M478" s="195" t="s">
        <v>1</v>
      </c>
      <c r="N478" s="196" t="s">
        <v>47</v>
      </c>
      <c r="O478" s="71"/>
      <c r="P478" s="197">
        <f>O478*H478</f>
        <v>0</v>
      </c>
      <c r="Q478" s="197">
        <v>0</v>
      </c>
      <c r="R478" s="197">
        <f>Q478*H478</f>
        <v>0</v>
      </c>
      <c r="S478" s="197">
        <v>0</v>
      </c>
      <c r="T478" s="198">
        <f>S478*H478</f>
        <v>0</v>
      </c>
      <c r="U478" s="34"/>
      <c r="V478" s="34"/>
      <c r="W478" s="34"/>
      <c r="X478" s="34"/>
      <c r="Y478" s="34"/>
      <c r="Z478" s="34"/>
      <c r="AA478" s="34"/>
      <c r="AB478" s="34"/>
      <c r="AC478" s="34"/>
      <c r="AD478" s="34"/>
      <c r="AE478" s="34"/>
      <c r="AR478" s="199" t="s">
        <v>226</v>
      </c>
      <c r="AT478" s="199" t="s">
        <v>222</v>
      </c>
      <c r="AU478" s="199" t="s">
        <v>91</v>
      </c>
      <c r="AY478" s="17" t="s">
        <v>220</v>
      </c>
      <c r="BE478" s="200">
        <f>IF(N478="základní",J478,0)</f>
        <v>0</v>
      </c>
      <c r="BF478" s="200">
        <f>IF(N478="snížená",J478,0)</f>
        <v>0</v>
      </c>
      <c r="BG478" s="200">
        <f>IF(N478="zákl. přenesená",J478,0)</f>
        <v>0</v>
      </c>
      <c r="BH478" s="200">
        <f>IF(N478="sníž. přenesená",J478,0)</f>
        <v>0</v>
      </c>
      <c r="BI478" s="200">
        <f>IF(N478="nulová",J478,0)</f>
        <v>0</v>
      </c>
      <c r="BJ478" s="17" t="s">
        <v>14</v>
      </c>
      <c r="BK478" s="200">
        <f>ROUND(I478*H478,2)</f>
        <v>0</v>
      </c>
      <c r="BL478" s="17" t="s">
        <v>226</v>
      </c>
      <c r="BM478" s="199" t="s">
        <v>588</v>
      </c>
    </row>
    <row r="479" spans="1:65" s="2" customFormat="1" ht="19.5">
      <c r="A479" s="34"/>
      <c r="B479" s="35"/>
      <c r="C479" s="36"/>
      <c r="D479" s="201" t="s">
        <v>228</v>
      </c>
      <c r="E479" s="36"/>
      <c r="F479" s="202" t="s">
        <v>587</v>
      </c>
      <c r="G479" s="36"/>
      <c r="H479" s="36"/>
      <c r="I479" s="203"/>
      <c r="J479" s="36"/>
      <c r="K479" s="36"/>
      <c r="L479" s="39"/>
      <c r="M479" s="204"/>
      <c r="N479" s="205"/>
      <c r="O479" s="71"/>
      <c r="P479" s="71"/>
      <c r="Q479" s="71"/>
      <c r="R479" s="71"/>
      <c r="S479" s="71"/>
      <c r="T479" s="72"/>
      <c r="U479" s="34"/>
      <c r="V479" s="34"/>
      <c r="W479" s="34"/>
      <c r="X479" s="34"/>
      <c r="Y479" s="34"/>
      <c r="Z479" s="34"/>
      <c r="AA479" s="34"/>
      <c r="AB479" s="34"/>
      <c r="AC479" s="34"/>
      <c r="AD479" s="34"/>
      <c r="AE479" s="34"/>
      <c r="AT479" s="17" t="s">
        <v>228</v>
      </c>
      <c r="AU479" s="17" t="s">
        <v>91</v>
      </c>
    </row>
    <row r="480" spans="1:65" s="2" customFormat="1" ht="48.75">
      <c r="A480" s="34"/>
      <c r="B480" s="35"/>
      <c r="C480" s="36"/>
      <c r="D480" s="201" t="s">
        <v>229</v>
      </c>
      <c r="E480" s="36"/>
      <c r="F480" s="206" t="s">
        <v>589</v>
      </c>
      <c r="G480" s="36"/>
      <c r="H480" s="36"/>
      <c r="I480" s="203"/>
      <c r="J480" s="36"/>
      <c r="K480" s="36"/>
      <c r="L480" s="39"/>
      <c r="M480" s="204"/>
      <c r="N480" s="205"/>
      <c r="O480" s="71"/>
      <c r="P480" s="71"/>
      <c r="Q480" s="71"/>
      <c r="R480" s="71"/>
      <c r="S480" s="71"/>
      <c r="T480" s="72"/>
      <c r="U480" s="34"/>
      <c r="V480" s="34"/>
      <c r="W480" s="34"/>
      <c r="X480" s="34"/>
      <c r="Y480" s="34"/>
      <c r="Z480" s="34"/>
      <c r="AA480" s="34"/>
      <c r="AB480" s="34"/>
      <c r="AC480" s="34"/>
      <c r="AD480" s="34"/>
      <c r="AE480" s="34"/>
      <c r="AT480" s="17" t="s">
        <v>229</v>
      </c>
      <c r="AU480" s="17" t="s">
        <v>91</v>
      </c>
    </row>
    <row r="481" spans="1:65" s="2" customFormat="1" ht="19.5">
      <c r="A481" s="34"/>
      <c r="B481" s="35"/>
      <c r="C481" s="36"/>
      <c r="D481" s="201" t="s">
        <v>535</v>
      </c>
      <c r="E481" s="36"/>
      <c r="F481" s="206" t="s">
        <v>536</v>
      </c>
      <c r="G481" s="36"/>
      <c r="H481" s="36"/>
      <c r="I481" s="203"/>
      <c r="J481" s="36"/>
      <c r="K481" s="36"/>
      <c r="L481" s="39"/>
      <c r="M481" s="204"/>
      <c r="N481" s="205"/>
      <c r="O481" s="71"/>
      <c r="P481" s="71"/>
      <c r="Q481" s="71"/>
      <c r="R481" s="71"/>
      <c r="S481" s="71"/>
      <c r="T481" s="72"/>
      <c r="U481" s="34"/>
      <c r="V481" s="34"/>
      <c r="W481" s="34"/>
      <c r="X481" s="34"/>
      <c r="Y481" s="34"/>
      <c r="Z481" s="34"/>
      <c r="AA481" s="34"/>
      <c r="AB481" s="34"/>
      <c r="AC481" s="34"/>
      <c r="AD481" s="34"/>
      <c r="AE481" s="34"/>
      <c r="AT481" s="17" t="s">
        <v>535</v>
      </c>
      <c r="AU481" s="17" t="s">
        <v>91</v>
      </c>
    </row>
    <row r="482" spans="1:65" s="15" customFormat="1" ht="22.5">
      <c r="B482" s="229"/>
      <c r="C482" s="230"/>
      <c r="D482" s="201" t="s">
        <v>231</v>
      </c>
      <c r="E482" s="231" t="s">
        <v>1</v>
      </c>
      <c r="F482" s="232" t="s">
        <v>590</v>
      </c>
      <c r="G482" s="230"/>
      <c r="H482" s="231" t="s">
        <v>1</v>
      </c>
      <c r="I482" s="233"/>
      <c r="J482" s="230"/>
      <c r="K482" s="230"/>
      <c r="L482" s="234"/>
      <c r="M482" s="235"/>
      <c r="N482" s="236"/>
      <c r="O482" s="236"/>
      <c r="P482" s="236"/>
      <c r="Q482" s="236"/>
      <c r="R482" s="236"/>
      <c r="S482" s="236"/>
      <c r="T482" s="237"/>
      <c r="AT482" s="238" t="s">
        <v>231</v>
      </c>
      <c r="AU482" s="238" t="s">
        <v>91</v>
      </c>
      <c r="AV482" s="15" t="s">
        <v>14</v>
      </c>
      <c r="AW482" s="15" t="s">
        <v>36</v>
      </c>
      <c r="AX482" s="15" t="s">
        <v>82</v>
      </c>
      <c r="AY482" s="238" t="s">
        <v>220</v>
      </c>
    </row>
    <row r="483" spans="1:65" s="13" customFormat="1" ht="11.25">
      <c r="B483" s="207"/>
      <c r="C483" s="208"/>
      <c r="D483" s="201" t="s">
        <v>231</v>
      </c>
      <c r="E483" s="209" t="s">
        <v>1</v>
      </c>
      <c r="F483" s="210" t="s">
        <v>591</v>
      </c>
      <c r="G483" s="208"/>
      <c r="H483" s="211">
        <v>153</v>
      </c>
      <c r="I483" s="212"/>
      <c r="J483" s="208"/>
      <c r="K483" s="208"/>
      <c r="L483" s="213"/>
      <c r="M483" s="214"/>
      <c r="N483" s="215"/>
      <c r="O483" s="215"/>
      <c r="P483" s="215"/>
      <c r="Q483" s="215"/>
      <c r="R483" s="215"/>
      <c r="S483" s="215"/>
      <c r="T483" s="216"/>
      <c r="AT483" s="217" t="s">
        <v>231</v>
      </c>
      <c r="AU483" s="217" t="s">
        <v>91</v>
      </c>
      <c r="AV483" s="13" t="s">
        <v>91</v>
      </c>
      <c r="AW483" s="13" t="s">
        <v>36</v>
      </c>
      <c r="AX483" s="13" t="s">
        <v>82</v>
      </c>
      <c r="AY483" s="217" t="s">
        <v>220</v>
      </c>
    </row>
    <row r="484" spans="1:65" s="13" customFormat="1" ht="11.25">
      <c r="B484" s="207"/>
      <c r="C484" s="208"/>
      <c r="D484" s="201" t="s">
        <v>231</v>
      </c>
      <c r="E484" s="209" t="s">
        <v>1</v>
      </c>
      <c r="F484" s="210" t="s">
        <v>592</v>
      </c>
      <c r="G484" s="208"/>
      <c r="H484" s="211">
        <v>120</v>
      </c>
      <c r="I484" s="212"/>
      <c r="J484" s="208"/>
      <c r="K484" s="208"/>
      <c r="L484" s="213"/>
      <c r="M484" s="214"/>
      <c r="N484" s="215"/>
      <c r="O484" s="215"/>
      <c r="P484" s="215"/>
      <c r="Q484" s="215"/>
      <c r="R484" s="215"/>
      <c r="S484" s="215"/>
      <c r="T484" s="216"/>
      <c r="AT484" s="217" t="s">
        <v>231</v>
      </c>
      <c r="AU484" s="217" t="s">
        <v>91</v>
      </c>
      <c r="AV484" s="13" t="s">
        <v>91</v>
      </c>
      <c r="AW484" s="13" t="s">
        <v>36</v>
      </c>
      <c r="AX484" s="13" t="s">
        <v>82</v>
      </c>
      <c r="AY484" s="217" t="s">
        <v>220</v>
      </c>
    </row>
    <row r="485" spans="1:65" s="14" customFormat="1" ht="11.25">
      <c r="B485" s="218"/>
      <c r="C485" s="219"/>
      <c r="D485" s="201" t="s">
        <v>231</v>
      </c>
      <c r="E485" s="220" t="s">
        <v>1</v>
      </c>
      <c r="F485" s="221" t="s">
        <v>233</v>
      </c>
      <c r="G485" s="219"/>
      <c r="H485" s="222">
        <v>273</v>
      </c>
      <c r="I485" s="223"/>
      <c r="J485" s="219"/>
      <c r="K485" s="219"/>
      <c r="L485" s="224"/>
      <c r="M485" s="225"/>
      <c r="N485" s="226"/>
      <c r="O485" s="226"/>
      <c r="P485" s="226"/>
      <c r="Q485" s="226"/>
      <c r="R485" s="226"/>
      <c r="S485" s="226"/>
      <c r="T485" s="227"/>
      <c r="AT485" s="228" t="s">
        <v>231</v>
      </c>
      <c r="AU485" s="228" t="s">
        <v>91</v>
      </c>
      <c r="AV485" s="14" t="s">
        <v>226</v>
      </c>
      <c r="AW485" s="14" t="s">
        <v>36</v>
      </c>
      <c r="AX485" s="14" t="s">
        <v>14</v>
      </c>
      <c r="AY485" s="228" t="s">
        <v>220</v>
      </c>
    </row>
    <row r="486" spans="1:65" s="2" customFormat="1" ht="24.2" customHeight="1">
      <c r="A486" s="34"/>
      <c r="B486" s="35"/>
      <c r="C486" s="188" t="s">
        <v>593</v>
      </c>
      <c r="D486" s="188" t="s">
        <v>222</v>
      </c>
      <c r="E486" s="189" t="s">
        <v>594</v>
      </c>
      <c r="F486" s="190" t="s">
        <v>595</v>
      </c>
      <c r="G486" s="191" t="s">
        <v>113</v>
      </c>
      <c r="H486" s="192">
        <v>273</v>
      </c>
      <c r="I486" s="193"/>
      <c r="J486" s="194">
        <f>ROUND(I486*H486,2)</f>
        <v>0</v>
      </c>
      <c r="K486" s="190" t="s">
        <v>225</v>
      </c>
      <c r="L486" s="39"/>
      <c r="M486" s="195" t="s">
        <v>1</v>
      </c>
      <c r="N486" s="196" t="s">
        <v>47</v>
      </c>
      <c r="O486" s="71"/>
      <c r="P486" s="197">
        <f>O486*H486</f>
        <v>0</v>
      </c>
      <c r="Q486" s="197">
        <v>0</v>
      </c>
      <c r="R486" s="197">
        <f>Q486*H486</f>
        <v>0</v>
      </c>
      <c r="S486" s="197">
        <v>0</v>
      </c>
      <c r="T486" s="198">
        <f>S486*H486</f>
        <v>0</v>
      </c>
      <c r="U486" s="34"/>
      <c r="V486" s="34"/>
      <c r="W486" s="34"/>
      <c r="X486" s="34"/>
      <c r="Y486" s="34"/>
      <c r="Z486" s="34"/>
      <c r="AA486" s="34"/>
      <c r="AB486" s="34"/>
      <c r="AC486" s="34"/>
      <c r="AD486" s="34"/>
      <c r="AE486" s="34"/>
      <c r="AR486" s="199" t="s">
        <v>226</v>
      </c>
      <c r="AT486" s="199" t="s">
        <v>222</v>
      </c>
      <c r="AU486" s="199" t="s">
        <v>91</v>
      </c>
      <c r="AY486" s="17" t="s">
        <v>220</v>
      </c>
      <c r="BE486" s="200">
        <f>IF(N486="základní",J486,0)</f>
        <v>0</v>
      </c>
      <c r="BF486" s="200">
        <f>IF(N486="snížená",J486,0)</f>
        <v>0</v>
      </c>
      <c r="BG486" s="200">
        <f>IF(N486="zákl. přenesená",J486,0)</f>
        <v>0</v>
      </c>
      <c r="BH486" s="200">
        <f>IF(N486="sníž. přenesená",J486,0)</f>
        <v>0</v>
      </c>
      <c r="BI486" s="200">
        <f>IF(N486="nulová",J486,0)</f>
        <v>0</v>
      </c>
      <c r="BJ486" s="17" t="s">
        <v>14</v>
      </c>
      <c r="BK486" s="200">
        <f>ROUND(I486*H486,2)</f>
        <v>0</v>
      </c>
      <c r="BL486" s="17" t="s">
        <v>226</v>
      </c>
      <c r="BM486" s="199" t="s">
        <v>596</v>
      </c>
    </row>
    <row r="487" spans="1:65" s="2" customFormat="1" ht="19.5">
      <c r="A487" s="34"/>
      <c r="B487" s="35"/>
      <c r="C487" s="36"/>
      <c r="D487" s="201" t="s">
        <v>228</v>
      </c>
      <c r="E487" s="36"/>
      <c r="F487" s="202" t="s">
        <v>595</v>
      </c>
      <c r="G487" s="36"/>
      <c r="H487" s="36"/>
      <c r="I487" s="203"/>
      <c r="J487" s="36"/>
      <c r="K487" s="36"/>
      <c r="L487" s="39"/>
      <c r="M487" s="204"/>
      <c r="N487" s="205"/>
      <c r="O487" s="71"/>
      <c r="P487" s="71"/>
      <c r="Q487" s="71"/>
      <c r="R487" s="71"/>
      <c r="S487" s="71"/>
      <c r="T487" s="72"/>
      <c r="U487" s="34"/>
      <c r="V487" s="34"/>
      <c r="W487" s="34"/>
      <c r="X487" s="34"/>
      <c r="Y487" s="34"/>
      <c r="Z487" s="34"/>
      <c r="AA487" s="34"/>
      <c r="AB487" s="34"/>
      <c r="AC487" s="34"/>
      <c r="AD487" s="34"/>
      <c r="AE487" s="34"/>
      <c r="AT487" s="17" t="s">
        <v>228</v>
      </c>
      <c r="AU487" s="17" t="s">
        <v>91</v>
      </c>
    </row>
    <row r="488" spans="1:65" s="2" customFormat="1" ht="48.75">
      <c r="A488" s="34"/>
      <c r="B488" s="35"/>
      <c r="C488" s="36"/>
      <c r="D488" s="201" t="s">
        <v>229</v>
      </c>
      <c r="E488" s="36"/>
      <c r="F488" s="206" t="s">
        <v>597</v>
      </c>
      <c r="G488" s="36"/>
      <c r="H488" s="36"/>
      <c r="I488" s="203"/>
      <c r="J488" s="36"/>
      <c r="K488" s="36"/>
      <c r="L488" s="39"/>
      <c r="M488" s="204"/>
      <c r="N488" s="205"/>
      <c r="O488" s="71"/>
      <c r="P488" s="71"/>
      <c r="Q488" s="71"/>
      <c r="R488" s="71"/>
      <c r="S488" s="71"/>
      <c r="T488" s="72"/>
      <c r="U488" s="34"/>
      <c r="V488" s="34"/>
      <c r="W488" s="34"/>
      <c r="X488" s="34"/>
      <c r="Y488" s="34"/>
      <c r="Z488" s="34"/>
      <c r="AA488" s="34"/>
      <c r="AB488" s="34"/>
      <c r="AC488" s="34"/>
      <c r="AD488" s="34"/>
      <c r="AE488" s="34"/>
      <c r="AT488" s="17" t="s">
        <v>229</v>
      </c>
      <c r="AU488" s="17" t="s">
        <v>91</v>
      </c>
    </row>
    <row r="489" spans="1:65" s="2" customFormat="1" ht="19.5">
      <c r="A489" s="34"/>
      <c r="B489" s="35"/>
      <c r="C489" s="36"/>
      <c r="D489" s="201" t="s">
        <v>535</v>
      </c>
      <c r="E489" s="36"/>
      <c r="F489" s="206" t="s">
        <v>536</v>
      </c>
      <c r="G489" s="36"/>
      <c r="H489" s="36"/>
      <c r="I489" s="203"/>
      <c r="J489" s="36"/>
      <c r="K489" s="36"/>
      <c r="L489" s="39"/>
      <c r="M489" s="204"/>
      <c r="N489" s="205"/>
      <c r="O489" s="71"/>
      <c r="P489" s="71"/>
      <c r="Q489" s="71"/>
      <c r="R489" s="71"/>
      <c r="S489" s="71"/>
      <c r="T489" s="72"/>
      <c r="U489" s="34"/>
      <c r="V489" s="34"/>
      <c r="W489" s="34"/>
      <c r="X489" s="34"/>
      <c r="Y489" s="34"/>
      <c r="Z489" s="34"/>
      <c r="AA489" s="34"/>
      <c r="AB489" s="34"/>
      <c r="AC489" s="34"/>
      <c r="AD489" s="34"/>
      <c r="AE489" s="34"/>
      <c r="AT489" s="17" t="s">
        <v>535</v>
      </c>
      <c r="AU489" s="17" t="s">
        <v>91</v>
      </c>
    </row>
    <row r="490" spans="1:65" s="15" customFormat="1" ht="22.5">
      <c r="B490" s="229"/>
      <c r="C490" s="230"/>
      <c r="D490" s="201" t="s">
        <v>231</v>
      </c>
      <c r="E490" s="231" t="s">
        <v>1</v>
      </c>
      <c r="F490" s="232" t="s">
        <v>598</v>
      </c>
      <c r="G490" s="230"/>
      <c r="H490" s="231" t="s">
        <v>1</v>
      </c>
      <c r="I490" s="233"/>
      <c r="J490" s="230"/>
      <c r="K490" s="230"/>
      <c r="L490" s="234"/>
      <c r="M490" s="235"/>
      <c r="N490" s="236"/>
      <c r="O490" s="236"/>
      <c r="P490" s="236"/>
      <c r="Q490" s="236"/>
      <c r="R490" s="236"/>
      <c r="S490" s="236"/>
      <c r="T490" s="237"/>
      <c r="AT490" s="238" t="s">
        <v>231</v>
      </c>
      <c r="AU490" s="238" t="s">
        <v>91</v>
      </c>
      <c r="AV490" s="15" t="s">
        <v>14</v>
      </c>
      <c r="AW490" s="15" t="s">
        <v>36</v>
      </c>
      <c r="AX490" s="15" t="s">
        <v>82</v>
      </c>
      <c r="AY490" s="238" t="s">
        <v>220</v>
      </c>
    </row>
    <row r="491" spans="1:65" s="13" customFormat="1" ht="11.25">
      <c r="B491" s="207"/>
      <c r="C491" s="208"/>
      <c r="D491" s="201" t="s">
        <v>231</v>
      </c>
      <c r="E491" s="209" t="s">
        <v>1</v>
      </c>
      <c r="F491" s="210" t="s">
        <v>591</v>
      </c>
      <c r="G491" s="208"/>
      <c r="H491" s="211">
        <v>153</v>
      </c>
      <c r="I491" s="212"/>
      <c r="J491" s="208"/>
      <c r="K491" s="208"/>
      <c r="L491" s="213"/>
      <c r="M491" s="214"/>
      <c r="N491" s="215"/>
      <c r="O491" s="215"/>
      <c r="P491" s="215"/>
      <c r="Q491" s="215"/>
      <c r="R491" s="215"/>
      <c r="S491" s="215"/>
      <c r="T491" s="216"/>
      <c r="AT491" s="217" t="s">
        <v>231</v>
      </c>
      <c r="AU491" s="217" t="s">
        <v>91</v>
      </c>
      <c r="AV491" s="13" t="s">
        <v>91</v>
      </c>
      <c r="AW491" s="13" t="s">
        <v>36</v>
      </c>
      <c r="AX491" s="13" t="s">
        <v>82</v>
      </c>
      <c r="AY491" s="217" t="s">
        <v>220</v>
      </c>
    </row>
    <row r="492" spans="1:65" s="13" customFormat="1" ht="11.25">
      <c r="B492" s="207"/>
      <c r="C492" s="208"/>
      <c r="D492" s="201" t="s">
        <v>231</v>
      </c>
      <c r="E492" s="209" t="s">
        <v>1</v>
      </c>
      <c r="F492" s="210" t="s">
        <v>592</v>
      </c>
      <c r="G492" s="208"/>
      <c r="H492" s="211">
        <v>120</v>
      </c>
      <c r="I492" s="212"/>
      <c r="J492" s="208"/>
      <c r="K492" s="208"/>
      <c r="L492" s="213"/>
      <c r="M492" s="214"/>
      <c r="N492" s="215"/>
      <c r="O492" s="215"/>
      <c r="P492" s="215"/>
      <c r="Q492" s="215"/>
      <c r="R492" s="215"/>
      <c r="S492" s="215"/>
      <c r="T492" s="216"/>
      <c r="AT492" s="217" t="s">
        <v>231</v>
      </c>
      <c r="AU492" s="217" t="s">
        <v>91</v>
      </c>
      <c r="AV492" s="13" t="s">
        <v>91</v>
      </c>
      <c r="AW492" s="13" t="s">
        <v>36</v>
      </c>
      <c r="AX492" s="13" t="s">
        <v>82</v>
      </c>
      <c r="AY492" s="217" t="s">
        <v>220</v>
      </c>
    </row>
    <row r="493" spans="1:65" s="14" customFormat="1" ht="11.25">
      <c r="B493" s="218"/>
      <c r="C493" s="219"/>
      <c r="D493" s="201" t="s">
        <v>231</v>
      </c>
      <c r="E493" s="220" t="s">
        <v>1</v>
      </c>
      <c r="F493" s="221" t="s">
        <v>233</v>
      </c>
      <c r="G493" s="219"/>
      <c r="H493" s="222">
        <v>273</v>
      </c>
      <c r="I493" s="223"/>
      <c r="J493" s="219"/>
      <c r="K493" s="219"/>
      <c r="L493" s="224"/>
      <c r="M493" s="225"/>
      <c r="N493" s="226"/>
      <c r="O493" s="226"/>
      <c r="P493" s="226"/>
      <c r="Q493" s="226"/>
      <c r="R493" s="226"/>
      <c r="S493" s="226"/>
      <c r="T493" s="227"/>
      <c r="AT493" s="228" t="s">
        <v>231</v>
      </c>
      <c r="AU493" s="228" t="s">
        <v>91</v>
      </c>
      <c r="AV493" s="14" t="s">
        <v>226</v>
      </c>
      <c r="AW493" s="14" t="s">
        <v>36</v>
      </c>
      <c r="AX493" s="14" t="s">
        <v>14</v>
      </c>
      <c r="AY493" s="228" t="s">
        <v>220</v>
      </c>
    </row>
    <row r="494" spans="1:65" s="2" customFormat="1" ht="24.2" customHeight="1">
      <c r="A494" s="34"/>
      <c r="B494" s="35"/>
      <c r="C494" s="188" t="s">
        <v>599</v>
      </c>
      <c r="D494" s="188" t="s">
        <v>222</v>
      </c>
      <c r="E494" s="189" t="s">
        <v>600</v>
      </c>
      <c r="F494" s="190" t="s">
        <v>601</v>
      </c>
      <c r="G494" s="191" t="s">
        <v>113</v>
      </c>
      <c r="H494" s="192">
        <v>27.2</v>
      </c>
      <c r="I494" s="193"/>
      <c r="J494" s="194">
        <f>ROUND(I494*H494,2)</f>
        <v>0</v>
      </c>
      <c r="K494" s="190" t="s">
        <v>225</v>
      </c>
      <c r="L494" s="39"/>
      <c r="M494" s="195" t="s">
        <v>1</v>
      </c>
      <c r="N494" s="196" t="s">
        <v>47</v>
      </c>
      <c r="O494" s="71"/>
      <c r="P494" s="197">
        <f>O494*H494</f>
        <v>0</v>
      </c>
      <c r="Q494" s="197">
        <v>0</v>
      </c>
      <c r="R494" s="197">
        <f>Q494*H494</f>
        <v>0</v>
      </c>
      <c r="S494" s="197">
        <v>0</v>
      </c>
      <c r="T494" s="198">
        <f>S494*H494</f>
        <v>0</v>
      </c>
      <c r="U494" s="34"/>
      <c r="V494" s="34"/>
      <c r="W494" s="34"/>
      <c r="X494" s="34"/>
      <c r="Y494" s="34"/>
      <c r="Z494" s="34"/>
      <c r="AA494" s="34"/>
      <c r="AB494" s="34"/>
      <c r="AC494" s="34"/>
      <c r="AD494" s="34"/>
      <c r="AE494" s="34"/>
      <c r="AR494" s="199" t="s">
        <v>226</v>
      </c>
      <c r="AT494" s="199" t="s">
        <v>222</v>
      </c>
      <c r="AU494" s="199" t="s">
        <v>91</v>
      </c>
      <c r="AY494" s="17" t="s">
        <v>220</v>
      </c>
      <c r="BE494" s="200">
        <f>IF(N494="základní",J494,0)</f>
        <v>0</v>
      </c>
      <c r="BF494" s="200">
        <f>IF(N494="snížená",J494,0)</f>
        <v>0</v>
      </c>
      <c r="BG494" s="200">
        <f>IF(N494="zákl. přenesená",J494,0)</f>
        <v>0</v>
      </c>
      <c r="BH494" s="200">
        <f>IF(N494="sníž. přenesená",J494,0)</f>
        <v>0</v>
      </c>
      <c r="BI494" s="200">
        <f>IF(N494="nulová",J494,0)</f>
        <v>0</v>
      </c>
      <c r="BJ494" s="17" t="s">
        <v>14</v>
      </c>
      <c r="BK494" s="200">
        <f>ROUND(I494*H494,2)</f>
        <v>0</v>
      </c>
      <c r="BL494" s="17" t="s">
        <v>226</v>
      </c>
      <c r="BM494" s="199" t="s">
        <v>602</v>
      </c>
    </row>
    <row r="495" spans="1:65" s="2" customFormat="1" ht="19.5">
      <c r="A495" s="34"/>
      <c r="B495" s="35"/>
      <c r="C495" s="36"/>
      <c r="D495" s="201" t="s">
        <v>228</v>
      </c>
      <c r="E495" s="36"/>
      <c r="F495" s="202" t="s">
        <v>601</v>
      </c>
      <c r="G495" s="36"/>
      <c r="H495" s="36"/>
      <c r="I495" s="203"/>
      <c r="J495" s="36"/>
      <c r="K495" s="36"/>
      <c r="L495" s="39"/>
      <c r="M495" s="204"/>
      <c r="N495" s="205"/>
      <c r="O495" s="71"/>
      <c r="P495" s="71"/>
      <c r="Q495" s="71"/>
      <c r="R495" s="71"/>
      <c r="S495" s="71"/>
      <c r="T495" s="72"/>
      <c r="U495" s="34"/>
      <c r="V495" s="34"/>
      <c r="W495" s="34"/>
      <c r="X495" s="34"/>
      <c r="Y495" s="34"/>
      <c r="Z495" s="34"/>
      <c r="AA495" s="34"/>
      <c r="AB495" s="34"/>
      <c r="AC495" s="34"/>
      <c r="AD495" s="34"/>
      <c r="AE495" s="34"/>
      <c r="AT495" s="17" t="s">
        <v>228</v>
      </c>
      <c r="AU495" s="17" t="s">
        <v>91</v>
      </c>
    </row>
    <row r="496" spans="1:65" s="2" customFormat="1" ht="78">
      <c r="A496" s="34"/>
      <c r="B496" s="35"/>
      <c r="C496" s="36"/>
      <c r="D496" s="201" t="s">
        <v>229</v>
      </c>
      <c r="E496" s="36"/>
      <c r="F496" s="206" t="s">
        <v>603</v>
      </c>
      <c r="G496" s="36"/>
      <c r="H496" s="36"/>
      <c r="I496" s="203"/>
      <c r="J496" s="36"/>
      <c r="K496" s="36"/>
      <c r="L496" s="39"/>
      <c r="M496" s="204"/>
      <c r="N496" s="205"/>
      <c r="O496" s="71"/>
      <c r="P496" s="71"/>
      <c r="Q496" s="71"/>
      <c r="R496" s="71"/>
      <c r="S496" s="71"/>
      <c r="T496" s="72"/>
      <c r="U496" s="34"/>
      <c r="V496" s="34"/>
      <c r="W496" s="34"/>
      <c r="X496" s="34"/>
      <c r="Y496" s="34"/>
      <c r="Z496" s="34"/>
      <c r="AA496" s="34"/>
      <c r="AB496" s="34"/>
      <c r="AC496" s="34"/>
      <c r="AD496" s="34"/>
      <c r="AE496" s="34"/>
      <c r="AT496" s="17" t="s">
        <v>229</v>
      </c>
      <c r="AU496" s="17" t="s">
        <v>91</v>
      </c>
    </row>
    <row r="497" spans="1:65" s="2" customFormat="1" ht="19.5">
      <c r="A497" s="34"/>
      <c r="B497" s="35"/>
      <c r="C497" s="36"/>
      <c r="D497" s="201" t="s">
        <v>535</v>
      </c>
      <c r="E497" s="36"/>
      <c r="F497" s="206" t="s">
        <v>536</v>
      </c>
      <c r="G497" s="36"/>
      <c r="H497" s="36"/>
      <c r="I497" s="203"/>
      <c r="J497" s="36"/>
      <c r="K497" s="36"/>
      <c r="L497" s="39"/>
      <c r="M497" s="204"/>
      <c r="N497" s="205"/>
      <c r="O497" s="71"/>
      <c r="P497" s="71"/>
      <c r="Q497" s="71"/>
      <c r="R497" s="71"/>
      <c r="S497" s="71"/>
      <c r="T497" s="72"/>
      <c r="U497" s="34"/>
      <c r="V497" s="34"/>
      <c r="W497" s="34"/>
      <c r="X497" s="34"/>
      <c r="Y497" s="34"/>
      <c r="Z497" s="34"/>
      <c r="AA497" s="34"/>
      <c r="AB497" s="34"/>
      <c r="AC497" s="34"/>
      <c r="AD497" s="34"/>
      <c r="AE497" s="34"/>
      <c r="AT497" s="17" t="s">
        <v>535</v>
      </c>
      <c r="AU497" s="17" t="s">
        <v>91</v>
      </c>
    </row>
    <row r="498" spans="1:65" s="15" customFormat="1" ht="11.25">
      <c r="B498" s="229"/>
      <c r="C498" s="230"/>
      <c r="D498" s="201" t="s">
        <v>231</v>
      </c>
      <c r="E498" s="231" t="s">
        <v>1</v>
      </c>
      <c r="F498" s="232" t="s">
        <v>604</v>
      </c>
      <c r="G498" s="230"/>
      <c r="H498" s="231" t="s">
        <v>1</v>
      </c>
      <c r="I498" s="233"/>
      <c r="J498" s="230"/>
      <c r="K498" s="230"/>
      <c r="L498" s="234"/>
      <c r="M498" s="235"/>
      <c r="N498" s="236"/>
      <c r="O498" s="236"/>
      <c r="P498" s="236"/>
      <c r="Q498" s="236"/>
      <c r="R498" s="236"/>
      <c r="S498" s="236"/>
      <c r="T498" s="237"/>
      <c r="AT498" s="238" t="s">
        <v>231</v>
      </c>
      <c r="AU498" s="238" t="s">
        <v>91</v>
      </c>
      <c r="AV498" s="15" t="s">
        <v>14</v>
      </c>
      <c r="AW498" s="15" t="s">
        <v>36</v>
      </c>
      <c r="AX498" s="15" t="s">
        <v>82</v>
      </c>
      <c r="AY498" s="238" t="s">
        <v>220</v>
      </c>
    </row>
    <row r="499" spans="1:65" s="13" customFormat="1" ht="11.25">
      <c r="B499" s="207"/>
      <c r="C499" s="208"/>
      <c r="D499" s="201" t="s">
        <v>231</v>
      </c>
      <c r="E499" s="209" t="s">
        <v>1</v>
      </c>
      <c r="F499" s="210" t="s">
        <v>605</v>
      </c>
      <c r="G499" s="208"/>
      <c r="H499" s="211">
        <v>27.2</v>
      </c>
      <c r="I499" s="212"/>
      <c r="J499" s="208"/>
      <c r="K499" s="208"/>
      <c r="L499" s="213"/>
      <c r="M499" s="214"/>
      <c r="N499" s="215"/>
      <c r="O499" s="215"/>
      <c r="P499" s="215"/>
      <c r="Q499" s="215"/>
      <c r="R499" s="215"/>
      <c r="S499" s="215"/>
      <c r="T499" s="216"/>
      <c r="AT499" s="217" t="s">
        <v>231</v>
      </c>
      <c r="AU499" s="217" t="s">
        <v>91</v>
      </c>
      <c r="AV499" s="13" t="s">
        <v>91</v>
      </c>
      <c r="AW499" s="13" t="s">
        <v>36</v>
      </c>
      <c r="AX499" s="13" t="s">
        <v>82</v>
      </c>
      <c r="AY499" s="217" t="s">
        <v>220</v>
      </c>
    </row>
    <row r="500" spans="1:65" s="14" customFormat="1" ht="11.25">
      <c r="B500" s="218"/>
      <c r="C500" s="219"/>
      <c r="D500" s="201" t="s">
        <v>231</v>
      </c>
      <c r="E500" s="220" t="s">
        <v>1</v>
      </c>
      <c r="F500" s="221" t="s">
        <v>233</v>
      </c>
      <c r="G500" s="219"/>
      <c r="H500" s="222">
        <v>27.2</v>
      </c>
      <c r="I500" s="223"/>
      <c r="J500" s="219"/>
      <c r="K500" s="219"/>
      <c r="L500" s="224"/>
      <c r="M500" s="225"/>
      <c r="N500" s="226"/>
      <c r="O500" s="226"/>
      <c r="P500" s="226"/>
      <c r="Q500" s="226"/>
      <c r="R500" s="226"/>
      <c r="S500" s="226"/>
      <c r="T500" s="227"/>
      <c r="AT500" s="228" t="s">
        <v>231</v>
      </c>
      <c r="AU500" s="228" t="s">
        <v>91</v>
      </c>
      <c r="AV500" s="14" t="s">
        <v>226</v>
      </c>
      <c r="AW500" s="14" t="s">
        <v>36</v>
      </c>
      <c r="AX500" s="14" t="s">
        <v>14</v>
      </c>
      <c r="AY500" s="228" t="s">
        <v>220</v>
      </c>
    </row>
    <row r="501" spans="1:65" s="2" customFormat="1" ht="76.349999999999994" customHeight="1">
      <c r="A501" s="34"/>
      <c r="B501" s="35"/>
      <c r="C501" s="188" t="s">
        <v>606</v>
      </c>
      <c r="D501" s="188" t="s">
        <v>222</v>
      </c>
      <c r="E501" s="189" t="s">
        <v>607</v>
      </c>
      <c r="F501" s="190" t="s">
        <v>608</v>
      </c>
      <c r="G501" s="191" t="s">
        <v>113</v>
      </c>
      <c r="H501" s="192">
        <v>73.8</v>
      </c>
      <c r="I501" s="193"/>
      <c r="J501" s="194">
        <f>ROUND(I501*H501,2)</f>
        <v>0</v>
      </c>
      <c r="K501" s="190" t="s">
        <v>225</v>
      </c>
      <c r="L501" s="39"/>
      <c r="M501" s="195" t="s">
        <v>1</v>
      </c>
      <c r="N501" s="196" t="s">
        <v>47</v>
      </c>
      <c r="O501" s="71"/>
      <c r="P501" s="197">
        <f>O501*H501</f>
        <v>0</v>
      </c>
      <c r="Q501" s="197">
        <v>8.4250000000000005E-2</v>
      </c>
      <c r="R501" s="197">
        <f>Q501*H501</f>
        <v>6.2176499999999999</v>
      </c>
      <c r="S501" s="197">
        <v>0</v>
      </c>
      <c r="T501" s="198">
        <f>S501*H501</f>
        <v>0</v>
      </c>
      <c r="U501" s="34"/>
      <c r="V501" s="34"/>
      <c r="W501" s="34"/>
      <c r="X501" s="34"/>
      <c r="Y501" s="34"/>
      <c r="Z501" s="34"/>
      <c r="AA501" s="34"/>
      <c r="AB501" s="34"/>
      <c r="AC501" s="34"/>
      <c r="AD501" s="34"/>
      <c r="AE501" s="34"/>
      <c r="AR501" s="199" t="s">
        <v>226</v>
      </c>
      <c r="AT501" s="199" t="s">
        <v>222</v>
      </c>
      <c r="AU501" s="199" t="s">
        <v>91</v>
      </c>
      <c r="AY501" s="17" t="s">
        <v>220</v>
      </c>
      <c r="BE501" s="200">
        <f>IF(N501="základní",J501,0)</f>
        <v>0</v>
      </c>
      <c r="BF501" s="200">
        <f>IF(N501="snížená",J501,0)</f>
        <v>0</v>
      </c>
      <c r="BG501" s="200">
        <f>IF(N501="zákl. přenesená",J501,0)</f>
        <v>0</v>
      </c>
      <c r="BH501" s="200">
        <f>IF(N501="sníž. přenesená",J501,0)</f>
        <v>0</v>
      </c>
      <c r="BI501" s="200">
        <f>IF(N501="nulová",J501,0)</f>
        <v>0</v>
      </c>
      <c r="BJ501" s="17" t="s">
        <v>14</v>
      </c>
      <c r="BK501" s="200">
        <f>ROUND(I501*H501,2)</f>
        <v>0</v>
      </c>
      <c r="BL501" s="17" t="s">
        <v>226</v>
      </c>
      <c r="BM501" s="199" t="s">
        <v>609</v>
      </c>
    </row>
    <row r="502" spans="1:65" s="2" customFormat="1" ht="48.75">
      <c r="A502" s="34"/>
      <c r="B502" s="35"/>
      <c r="C502" s="36"/>
      <c r="D502" s="201" t="s">
        <v>228</v>
      </c>
      <c r="E502" s="36"/>
      <c r="F502" s="202" t="s">
        <v>610</v>
      </c>
      <c r="G502" s="36"/>
      <c r="H502" s="36"/>
      <c r="I502" s="203"/>
      <c r="J502" s="36"/>
      <c r="K502" s="36"/>
      <c r="L502" s="39"/>
      <c r="M502" s="204"/>
      <c r="N502" s="205"/>
      <c r="O502" s="71"/>
      <c r="P502" s="71"/>
      <c r="Q502" s="71"/>
      <c r="R502" s="71"/>
      <c r="S502" s="71"/>
      <c r="T502" s="72"/>
      <c r="U502" s="34"/>
      <c r="V502" s="34"/>
      <c r="W502" s="34"/>
      <c r="X502" s="34"/>
      <c r="Y502" s="34"/>
      <c r="Z502" s="34"/>
      <c r="AA502" s="34"/>
      <c r="AB502" s="34"/>
      <c r="AC502" s="34"/>
      <c r="AD502" s="34"/>
      <c r="AE502" s="34"/>
      <c r="AT502" s="17" t="s">
        <v>228</v>
      </c>
      <c r="AU502" s="17" t="s">
        <v>91</v>
      </c>
    </row>
    <row r="503" spans="1:65" s="2" customFormat="1" ht="117">
      <c r="A503" s="34"/>
      <c r="B503" s="35"/>
      <c r="C503" s="36"/>
      <c r="D503" s="201" t="s">
        <v>229</v>
      </c>
      <c r="E503" s="36"/>
      <c r="F503" s="206" t="s">
        <v>611</v>
      </c>
      <c r="G503" s="36"/>
      <c r="H503" s="36"/>
      <c r="I503" s="203"/>
      <c r="J503" s="36"/>
      <c r="K503" s="36"/>
      <c r="L503" s="39"/>
      <c r="M503" s="204"/>
      <c r="N503" s="205"/>
      <c r="O503" s="71"/>
      <c r="P503" s="71"/>
      <c r="Q503" s="71"/>
      <c r="R503" s="71"/>
      <c r="S503" s="71"/>
      <c r="T503" s="72"/>
      <c r="U503" s="34"/>
      <c r="V503" s="34"/>
      <c r="W503" s="34"/>
      <c r="X503" s="34"/>
      <c r="Y503" s="34"/>
      <c r="Z503" s="34"/>
      <c r="AA503" s="34"/>
      <c r="AB503" s="34"/>
      <c r="AC503" s="34"/>
      <c r="AD503" s="34"/>
      <c r="AE503" s="34"/>
      <c r="AT503" s="17" t="s">
        <v>229</v>
      </c>
      <c r="AU503" s="17" t="s">
        <v>91</v>
      </c>
    </row>
    <row r="504" spans="1:65" s="15" customFormat="1" ht="11.25">
      <c r="B504" s="229"/>
      <c r="C504" s="230"/>
      <c r="D504" s="201" t="s">
        <v>231</v>
      </c>
      <c r="E504" s="231" t="s">
        <v>1</v>
      </c>
      <c r="F504" s="232" t="s">
        <v>612</v>
      </c>
      <c r="G504" s="230"/>
      <c r="H504" s="231" t="s">
        <v>1</v>
      </c>
      <c r="I504" s="233"/>
      <c r="J504" s="230"/>
      <c r="K504" s="230"/>
      <c r="L504" s="234"/>
      <c r="M504" s="235"/>
      <c r="N504" s="236"/>
      <c r="O504" s="236"/>
      <c r="P504" s="236"/>
      <c r="Q504" s="236"/>
      <c r="R504" s="236"/>
      <c r="S504" s="236"/>
      <c r="T504" s="237"/>
      <c r="AT504" s="238" t="s">
        <v>231</v>
      </c>
      <c r="AU504" s="238" t="s">
        <v>91</v>
      </c>
      <c r="AV504" s="15" t="s">
        <v>14</v>
      </c>
      <c r="AW504" s="15" t="s">
        <v>36</v>
      </c>
      <c r="AX504" s="15" t="s">
        <v>82</v>
      </c>
      <c r="AY504" s="238" t="s">
        <v>220</v>
      </c>
    </row>
    <row r="505" spans="1:65" s="13" customFormat="1" ht="11.25">
      <c r="B505" s="207"/>
      <c r="C505" s="208"/>
      <c r="D505" s="201" t="s">
        <v>231</v>
      </c>
      <c r="E505" s="209" t="s">
        <v>1</v>
      </c>
      <c r="F505" s="210" t="s">
        <v>613</v>
      </c>
      <c r="G505" s="208"/>
      <c r="H505" s="211">
        <v>34.6</v>
      </c>
      <c r="I505" s="212"/>
      <c r="J505" s="208"/>
      <c r="K505" s="208"/>
      <c r="L505" s="213"/>
      <c r="M505" s="214"/>
      <c r="N505" s="215"/>
      <c r="O505" s="215"/>
      <c r="P505" s="215"/>
      <c r="Q505" s="215"/>
      <c r="R505" s="215"/>
      <c r="S505" s="215"/>
      <c r="T505" s="216"/>
      <c r="AT505" s="217" t="s">
        <v>231</v>
      </c>
      <c r="AU505" s="217" t="s">
        <v>91</v>
      </c>
      <c r="AV505" s="13" t="s">
        <v>91</v>
      </c>
      <c r="AW505" s="13" t="s">
        <v>36</v>
      </c>
      <c r="AX505" s="13" t="s">
        <v>82</v>
      </c>
      <c r="AY505" s="217" t="s">
        <v>220</v>
      </c>
    </row>
    <row r="506" spans="1:65" s="15" customFormat="1" ht="11.25">
      <c r="B506" s="229"/>
      <c r="C506" s="230"/>
      <c r="D506" s="201" t="s">
        <v>231</v>
      </c>
      <c r="E506" s="231" t="s">
        <v>1</v>
      </c>
      <c r="F506" s="232" t="s">
        <v>614</v>
      </c>
      <c r="G506" s="230"/>
      <c r="H506" s="231" t="s">
        <v>1</v>
      </c>
      <c r="I506" s="233"/>
      <c r="J506" s="230"/>
      <c r="K506" s="230"/>
      <c r="L506" s="234"/>
      <c r="M506" s="235"/>
      <c r="N506" s="236"/>
      <c r="O506" s="236"/>
      <c r="P506" s="236"/>
      <c r="Q506" s="236"/>
      <c r="R506" s="236"/>
      <c r="S506" s="236"/>
      <c r="T506" s="237"/>
      <c r="AT506" s="238" t="s">
        <v>231</v>
      </c>
      <c r="AU506" s="238" t="s">
        <v>91</v>
      </c>
      <c r="AV506" s="15" t="s">
        <v>14</v>
      </c>
      <c r="AW506" s="15" t="s">
        <v>36</v>
      </c>
      <c r="AX506" s="15" t="s">
        <v>82</v>
      </c>
      <c r="AY506" s="238" t="s">
        <v>220</v>
      </c>
    </row>
    <row r="507" spans="1:65" s="13" customFormat="1" ht="11.25">
      <c r="B507" s="207"/>
      <c r="C507" s="208"/>
      <c r="D507" s="201" t="s">
        <v>231</v>
      </c>
      <c r="E507" s="209" t="s">
        <v>1</v>
      </c>
      <c r="F507" s="210" t="s">
        <v>615</v>
      </c>
      <c r="G507" s="208"/>
      <c r="H507" s="211">
        <v>3.6</v>
      </c>
      <c r="I507" s="212"/>
      <c r="J507" s="208"/>
      <c r="K507" s="208"/>
      <c r="L507" s="213"/>
      <c r="M507" s="214"/>
      <c r="N507" s="215"/>
      <c r="O507" s="215"/>
      <c r="P507" s="215"/>
      <c r="Q507" s="215"/>
      <c r="R507" s="215"/>
      <c r="S507" s="215"/>
      <c r="T507" s="216"/>
      <c r="AT507" s="217" t="s">
        <v>231</v>
      </c>
      <c r="AU507" s="217" t="s">
        <v>91</v>
      </c>
      <c r="AV507" s="13" t="s">
        <v>91</v>
      </c>
      <c r="AW507" s="13" t="s">
        <v>36</v>
      </c>
      <c r="AX507" s="13" t="s">
        <v>82</v>
      </c>
      <c r="AY507" s="217" t="s">
        <v>220</v>
      </c>
    </row>
    <row r="508" spans="1:65" s="15" customFormat="1" ht="11.25">
      <c r="B508" s="229"/>
      <c r="C508" s="230"/>
      <c r="D508" s="201" t="s">
        <v>231</v>
      </c>
      <c r="E508" s="231" t="s">
        <v>1</v>
      </c>
      <c r="F508" s="232" t="s">
        <v>616</v>
      </c>
      <c r="G508" s="230"/>
      <c r="H508" s="231" t="s">
        <v>1</v>
      </c>
      <c r="I508" s="233"/>
      <c r="J508" s="230"/>
      <c r="K508" s="230"/>
      <c r="L508" s="234"/>
      <c r="M508" s="235"/>
      <c r="N508" s="236"/>
      <c r="O508" s="236"/>
      <c r="P508" s="236"/>
      <c r="Q508" s="236"/>
      <c r="R508" s="236"/>
      <c r="S508" s="236"/>
      <c r="T508" s="237"/>
      <c r="AT508" s="238" t="s">
        <v>231</v>
      </c>
      <c r="AU508" s="238" t="s">
        <v>91</v>
      </c>
      <c r="AV508" s="15" t="s">
        <v>14</v>
      </c>
      <c r="AW508" s="15" t="s">
        <v>36</v>
      </c>
      <c r="AX508" s="15" t="s">
        <v>82</v>
      </c>
      <c r="AY508" s="238" t="s">
        <v>220</v>
      </c>
    </row>
    <row r="509" spans="1:65" s="13" customFormat="1" ht="11.25">
      <c r="B509" s="207"/>
      <c r="C509" s="208"/>
      <c r="D509" s="201" t="s">
        <v>231</v>
      </c>
      <c r="E509" s="209" t="s">
        <v>1</v>
      </c>
      <c r="F509" s="210" t="s">
        <v>617</v>
      </c>
      <c r="G509" s="208"/>
      <c r="H509" s="211">
        <v>1.8</v>
      </c>
      <c r="I509" s="212"/>
      <c r="J509" s="208"/>
      <c r="K509" s="208"/>
      <c r="L509" s="213"/>
      <c r="M509" s="214"/>
      <c r="N509" s="215"/>
      <c r="O509" s="215"/>
      <c r="P509" s="215"/>
      <c r="Q509" s="215"/>
      <c r="R509" s="215"/>
      <c r="S509" s="215"/>
      <c r="T509" s="216"/>
      <c r="AT509" s="217" t="s">
        <v>231</v>
      </c>
      <c r="AU509" s="217" t="s">
        <v>91</v>
      </c>
      <c r="AV509" s="13" t="s">
        <v>91</v>
      </c>
      <c r="AW509" s="13" t="s">
        <v>36</v>
      </c>
      <c r="AX509" s="13" t="s">
        <v>82</v>
      </c>
      <c r="AY509" s="217" t="s">
        <v>220</v>
      </c>
    </row>
    <row r="510" spans="1:65" s="13" customFormat="1" ht="11.25">
      <c r="B510" s="207"/>
      <c r="C510" s="208"/>
      <c r="D510" s="201" t="s">
        <v>231</v>
      </c>
      <c r="E510" s="209" t="s">
        <v>1</v>
      </c>
      <c r="F510" s="210" t="s">
        <v>618</v>
      </c>
      <c r="G510" s="208"/>
      <c r="H510" s="211">
        <v>1.3</v>
      </c>
      <c r="I510" s="212"/>
      <c r="J510" s="208"/>
      <c r="K510" s="208"/>
      <c r="L510" s="213"/>
      <c r="M510" s="214"/>
      <c r="N510" s="215"/>
      <c r="O510" s="215"/>
      <c r="P510" s="215"/>
      <c r="Q510" s="215"/>
      <c r="R510" s="215"/>
      <c r="S510" s="215"/>
      <c r="T510" s="216"/>
      <c r="AT510" s="217" t="s">
        <v>231</v>
      </c>
      <c r="AU510" s="217" t="s">
        <v>91</v>
      </c>
      <c r="AV510" s="13" t="s">
        <v>91</v>
      </c>
      <c r="AW510" s="13" t="s">
        <v>36</v>
      </c>
      <c r="AX510" s="13" t="s">
        <v>82</v>
      </c>
      <c r="AY510" s="217" t="s">
        <v>220</v>
      </c>
    </row>
    <row r="511" spans="1:65" s="13" customFormat="1" ht="22.5">
      <c r="B511" s="207"/>
      <c r="C511" s="208"/>
      <c r="D511" s="201" t="s">
        <v>231</v>
      </c>
      <c r="E511" s="209" t="s">
        <v>1</v>
      </c>
      <c r="F511" s="210" t="s">
        <v>619</v>
      </c>
      <c r="G511" s="208"/>
      <c r="H511" s="211">
        <v>32.5</v>
      </c>
      <c r="I511" s="212"/>
      <c r="J511" s="208"/>
      <c r="K511" s="208"/>
      <c r="L511" s="213"/>
      <c r="M511" s="214"/>
      <c r="N511" s="215"/>
      <c r="O511" s="215"/>
      <c r="P511" s="215"/>
      <c r="Q511" s="215"/>
      <c r="R511" s="215"/>
      <c r="S511" s="215"/>
      <c r="T511" s="216"/>
      <c r="AT511" s="217" t="s">
        <v>231</v>
      </c>
      <c r="AU511" s="217" t="s">
        <v>91</v>
      </c>
      <c r="AV511" s="13" t="s">
        <v>91</v>
      </c>
      <c r="AW511" s="13" t="s">
        <v>36</v>
      </c>
      <c r="AX511" s="13" t="s">
        <v>82</v>
      </c>
      <c r="AY511" s="217" t="s">
        <v>220</v>
      </c>
    </row>
    <row r="512" spans="1:65" s="14" customFormat="1" ht="11.25">
      <c r="B512" s="218"/>
      <c r="C512" s="219"/>
      <c r="D512" s="201" t="s">
        <v>231</v>
      </c>
      <c r="E512" s="220" t="s">
        <v>1</v>
      </c>
      <c r="F512" s="221" t="s">
        <v>233</v>
      </c>
      <c r="G512" s="219"/>
      <c r="H512" s="222">
        <v>73.8</v>
      </c>
      <c r="I512" s="223"/>
      <c r="J512" s="219"/>
      <c r="K512" s="219"/>
      <c r="L512" s="224"/>
      <c r="M512" s="225"/>
      <c r="N512" s="226"/>
      <c r="O512" s="226"/>
      <c r="P512" s="226"/>
      <c r="Q512" s="226"/>
      <c r="R512" s="226"/>
      <c r="S512" s="226"/>
      <c r="T512" s="227"/>
      <c r="AT512" s="228" t="s">
        <v>231</v>
      </c>
      <c r="AU512" s="228" t="s">
        <v>91</v>
      </c>
      <c r="AV512" s="14" t="s">
        <v>226</v>
      </c>
      <c r="AW512" s="14" t="s">
        <v>36</v>
      </c>
      <c r="AX512" s="14" t="s">
        <v>14</v>
      </c>
      <c r="AY512" s="228" t="s">
        <v>220</v>
      </c>
    </row>
    <row r="513" spans="1:65" s="2" customFormat="1" ht="24.2" customHeight="1">
      <c r="A513" s="34"/>
      <c r="B513" s="35"/>
      <c r="C513" s="239" t="s">
        <v>620</v>
      </c>
      <c r="D513" s="239" t="s">
        <v>415</v>
      </c>
      <c r="E513" s="240" t="s">
        <v>621</v>
      </c>
      <c r="F513" s="241" t="s">
        <v>622</v>
      </c>
      <c r="G513" s="242" t="s">
        <v>113</v>
      </c>
      <c r="H513" s="243">
        <v>35.637999999999998</v>
      </c>
      <c r="I513" s="244"/>
      <c r="J513" s="245">
        <f>ROUND(I513*H513,2)</f>
        <v>0</v>
      </c>
      <c r="K513" s="241" t="s">
        <v>1</v>
      </c>
      <c r="L513" s="246"/>
      <c r="M513" s="247" t="s">
        <v>1</v>
      </c>
      <c r="N513" s="248" t="s">
        <v>47</v>
      </c>
      <c r="O513" s="71"/>
      <c r="P513" s="197">
        <f>O513*H513</f>
        <v>0</v>
      </c>
      <c r="Q513" s="197">
        <v>0.12870000000000001</v>
      </c>
      <c r="R513" s="197">
        <f>Q513*H513</f>
        <v>4.5866106000000002</v>
      </c>
      <c r="S513" s="197">
        <v>0</v>
      </c>
      <c r="T513" s="198">
        <f>S513*H513</f>
        <v>0</v>
      </c>
      <c r="U513" s="34"/>
      <c r="V513" s="34"/>
      <c r="W513" s="34"/>
      <c r="X513" s="34"/>
      <c r="Y513" s="34"/>
      <c r="Z513" s="34"/>
      <c r="AA513" s="34"/>
      <c r="AB513" s="34"/>
      <c r="AC513" s="34"/>
      <c r="AD513" s="34"/>
      <c r="AE513" s="34"/>
      <c r="AR513" s="199" t="s">
        <v>283</v>
      </c>
      <c r="AT513" s="199" t="s">
        <v>415</v>
      </c>
      <c r="AU513" s="199" t="s">
        <v>91</v>
      </c>
      <c r="AY513" s="17" t="s">
        <v>220</v>
      </c>
      <c r="BE513" s="200">
        <f>IF(N513="základní",J513,0)</f>
        <v>0</v>
      </c>
      <c r="BF513" s="200">
        <f>IF(N513="snížená",J513,0)</f>
        <v>0</v>
      </c>
      <c r="BG513" s="200">
        <f>IF(N513="zákl. přenesená",J513,0)</f>
        <v>0</v>
      </c>
      <c r="BH513" s="200">
        <f>IF(N513="sníž. přenesená",J513,0)</f>
        <v>0</v>
      </c>
      <c r="BI513" s="200">
        <f>IF(N513="nulová",J513,0)</f>
        <v>0</v>
      </c>
      <c r="BJ513" s="17" t="s">
        <v>14</v>
      </c>
      <c r="BK513" s="200">
        <f>ROUND(I513*H513,2)</f>
        <v>0</v>
      </c>
      <c r="BL513" s="17" t="s">
        <v>226</v>
      </c>
      <c r="BM513" s="199" t="s">
        <v>623</v>
      </c>
    </row>
    <row r="514" spans="1:65" s="2" customFormat="1" ht="11.25">
      <c r="A514" s="34"/>
      <c r="B514" s="35"/>
      <c r="C514" s="36"/>
      <c r="D514" s="201" t="s">
        <v>228</v>
      </c>
      <c r="E514" s="36"/>
      <c r="F514" s="202" t="s">
        <v>622</v>
      </c>
      <c r="G514" s="36"/>
      <c r="H514" s="36"/>
      <c r="I514" s="203"/>
      <c r="J514" s="36"/>
      <c r="K514" s="36"/>
      <c r="L514" s="39"/>
      <c r="M514" s="204"/>
      <c r="N514" s="205"/>
      <c r="O514" s="71"/>
      <c r="P514" s="71"/>
      <c r="Q514" s="71"/>
      <c r="R514" s="71"/>
      <c r="S514" s="71"/>
      <c r="T514" s="72"/>
      <c r="U514" s="34"/>
      <c r="V514" s="34"/>
      <c r="W514" s="34"/>
      <c r="X514" s="34"/>
      <c r="Y514" s="34"/>
      <c r="Z514" s="34"/>
      <c r="AA514" s="34"/>
      <c r="AB514" s="34"/>
      <c r="AC514" s="34"/>
      <c r="AD514" s="34"/>
      <c r="AE514" s="34"/>
      <c r="AT514" s="17" t="s">
        <v>228</v>
      </c>
      <c r="AU514" s="17" t="s">
        <v>91</v>
      </c>
    </row>
    <row r="515" spans="1:65" s="15" customFormat="1" ht="11.25">
      <c r="B515" s="229"/>
      <c r="C515" s="230"/>
      <c r="D515" s="201" t="s">
        <v>231</v>
      </c>
      <c r="E515" s="231" t="s">
        <v>1</v>
      </c>
      <c r="F515" s="232" t="s">
        <v>612</v>
      </c>
      <c r="G515" s="230"/>
      <c r="H515" s="231" t="s">
        <v>1</v>
      </c>
      <c r="I515" s="233"/>
      <c r="J515" s="230"/>
      <c r="K515" s="230"/>
      <c r="L515" s="234"/>
      <c r="M515" s="235"/>
      <c r="N515" s="236"/>
      <c r="O515" s="236"/>
      <c r="P515" s="236"/>
      <c r="Q515" s="236"/>
      <c r="R515" s="236"/>
      <c r="S515" s="236"/>
      <c r="T515" s="237"/>
      <c r="AT515" s="238" t="s">
        <v>231</v>
      </c>
      <c r="AU515" s="238" t="s">
        <v>91</v>
      </c>
      <c r="AV515" s="15" t="s">
        <v>14</v>
      </c>
      <c r="AW515" s="15" t="s">
        <v>36</v>
      </c>
      <c r="AX515" s="15" t="s">
        <v>82</v>
      </c>
      <c r="AY515" s="238" t="s">
        <v>220</v>
      </c>
    </row>
    <row r="516" spans="1:65" s="13" customFormat="1" ht="22.5">
      <c r="B516" s="207"/>
      <c r="C516" s="208"/>
      <c r="D516" s="201" t="s">
        <v>231</v>
      </c>
      <c r="E516" s="209" t="s">
        <v>1</v>
      </c>
      <c r="F516" s="210" t="s">
        <v>624</v>
      </c>
      <c r="G516" s="208"/>
      <c r="H516" s="211">
        <v>35.637999999999998</v>
      </c>
      <c r="I516" s="212"/>
      <c r="J516" s="208"/>
      <c r="K516" s="208"/>
      <c r="L516" s="213"/>
      <c r="M516" s="214"/>
      <c r="N516" s="215"/>
      <c r="O516" s="215"/>
      <c r="P516" s="215"/>
      <c r="Q516" s="215"/>
      <c r="R516" s="215"/>
      <c r="S516" s="215"/>
      <c r="T516" s="216"/>
      <c r="AT516" s="217" t="s">
        <v>231</v>
      </c>
      <c r="AU516" s="217" t="s">
        <v>91</v>
      </c>
      <c r="AV516" s="13" t="s">
        <v>91</v>
      </c>
      <c r="AW516" s="13" t="s">
        <v>36</v>
      </c>
      <c r="AX516" s="13" t="s">
        <v>82</v>
      </c>
      <c r="AY516" s="217" t="s">
        <v>220</v>
      </c>
    </row>
    <row r="517" spans="1:65" s="14" customFormat="1" ht="11.25">
      <c r="B517" s="218"/>
      <c r="C517" s="219"/>
      <c r="D517" s="201" t="s">
        <v>231</v>
      </c>
      <c r="E517" s="220" t="s">
        <v>1</v>
      </c>
      <c r="F517" s="221" t="s">
        <v>233</v>
      </c>
      <c r="G517" s="219"/>
      <c r="H517" s="222">
        <v>35.637999999999998</v>
      </c>
      <c r="I517" s="223"/>
      <c r="J517" s="219"/>
      <c r="K517" s="219"/>
      <c r="L517" s="224"/>
      <c r="M517" s="225"/>
      <c r="N517" s="226"/>
      <c r="O517" s="226"/>
      <c r="P517" s="226"/>
      <c r="Q517" s="226"/>
      <c r="R517" s="226"/>
      <c r="S517" s="226"/>
      <c r="T517" s="227"/>
      <c r="AT517" s="228" t="s">
        <v>231</v>
      </c>
      <c r="AU517" s="228" t="s">
        <v>91</v>
      </c>
      <c r="AV517" s="14" t="s">
        <v>226</v>
      </c>
      <c r="AW517" s="14" t="s">
        <v>36</v>
      </c>
      <c r="AX517" s="14" t="s">
        <v>14</v>
      </c>
      <c r="AY517" s="228" t="s">
        <v>220</v>
      </c>
    </row>
    <row r="518" spans="1:65" s="2" customFormat="1" ht="24.2" customHeight="1">
      <c r="A518" s="34"/>
      <c r="B518" s="35"/>
      <c r="C518" s="239" t="s">
        <v>625</v>
      </c>
      <c r="D518" s="239" t="s">
        <v>415</v>
      </c>
      <c r="E518" s="240" t="s">
        <v>626</v>
      </c>
      <c r="F518" s="241" t="s">
        <v>627</v>
      </c>
      <c r="G518" s="242" t="s">
        <v>113</v>
      </c>
      <c r="H518" s="243">
        <v>3.7080000000000002</v>
      </c>
      <c r="I518" s="244"/>
      <c r="J518" s="245">
        <f>ROUND(I518*H518,2)</f>
        <v>0</v>
      </c>
      <c r="K518" s="241" t="s">
        <v>1</v>
      </c>
      <c r="L518" s="246"/>
      <c r="M518" s="247" t="s">
        <v>1</v>
      </c>
      <c r="N518" s="248" t="s">
        <v>47</v>
      </c>
      <c r="O518" s="71"/>
      <c r="P518" s="197">
        <f>O518*H518</f>
        <v>0</v>
      </c>
      <c r="Q518" s="197">
        <v>0.12870000000000001</v>
      </c>
      <c r="R518" s="197">
        <f>Q518*H518</f>
        <v>0.47721960000000008</v>
      </c>
      <c r="S518" s="197">
        <v>0</v>
      </c>
      <c r="T518" s="198">
        <f>S518*H518</f>
        <v>0</v>
      </c>
      <c r="U518" s="34"/>
      <c r="V518" s="34"/>
      <c r="W518" s="34"/>
      <c r="X518" s="34"/>
      <c r="Y518" s="34"/>
      <c r="Z518" s="34"/>
      <c r="AA518" s="34"/>
      <c r="AB518" s="34"/>
      <c r="AC518" s="34"/>
      <c r="AD518" s="34"/>
      <c r="AE518" s="34"/>
      <c r="AR518" s="199" t="s">
        <v>283</v>
      </c>
      <c r="AT518" s="199" t="s">
        <v>415</v>
      </c>
      <c r="AU518" s="199" t="s">
        <v>91</v>
      </c>
      <c r="AY518" s="17" t="s">
        <v>220</v>
      </c>
      <c r="BE518" s="200">
        <f>IF(N518="základní",J518,0)</f>
        <v>0</v>
      </c>
      <c r="BF518" s="200">
        <f>IF(N518="snížená",J518,0)</f>
        <v>0</v>
      </c>
      <c r="BG518" s="200">
        <f>IF(N518="zákl. přenesená",J518,0)</f>
        <v>0</v>
      </c>
      <c r="BH518" s="200">
        <f>IF(N518="sníž. přenesená",J518,0)</f>
        <v>0</v>
      </c>
      <c r="BI518" s="200">
        <f>IF(N518="nulová",J518,0)</f>
        <v>0</v>
      </c>
      <c r="BJ518" s="17" t="s">
        <v>14</v>
      </c>
      <c r="BK518" s="200">
        <f>ROUND(I518*H518,2)</f>
        <v>0</v>
      </c>
      <c r="BL518" s="17" t="s">
        <v>226</v>
      </c>
      <c r="BM518" s="199" t="s">
        <v>628</v>
      </c>
    </row>
    <row r="519" spans="1:65" s="2" customFormat="1" ht="11.25">
      <c r="A519" s="34"/>
      <c r="B519" s="35"/>
      <c r="C519" s="36"/>
      <c r="D519" s="201" t="s">
        <v>228</v>
      </c>
      <c r="E519" s="36"/>
      <c r="F519" s="202" t="s">
        <v>627</v>
      </c>
      <c r="G519" s="36"/>
      <c r="H519" s="36"/>
      <c r="I519" s="203"/>
      <c r="J519" s="36"/>
      <c r="K519" s="36"/>
      <c r="L519" s="39"/>
      <c r="M519" s="204"/>
      <c r="N519" s="205"/>
      <c r="O519" s="71"/>
      <c r="P519" s="71"/>
      <c r="Q519" s="71"/>
      <c r="R519" s="71"/>
      <c r="S519" s="71"/>
      <c r="T519" s="72"/>
      <c r="U519" s="34"/>
      <c r="V519" s="34"/>
      <c r="W519" s="34"/>
      <c r="X519" s="34"/>
      <c r="Y519" s="34"/>
      <c r="Z519" s="34"/>
      <c r="AA519" s="34"/>
      <c r="AB519" s="34"/>
      <c r="AC519" s="34"/>
      <c r="AD519" s="34"/>
      <c r="AE519" s="34"/>
      <c r="AT519" s="17" t="s">
        <v>228</v>
      </c>
      <c r="AU519" s="17" t="s">
        <v>91</v>
      </c>
    </row>
    <row r="520" spans="1:65" s="15" customFormat="1" ht="11.25">
      <c r="B520" s="229"/>
      <c r="C520" s="230"/>
      <c r="D520" s="201" t="s">
        <v>231</v>
      </c>
      <c r="E520" s="231" t="s">
        <v>1</v>
      </c>
      <c r="F520" s="232" t="s">
        <v>614</v>
      </c>
      <c r="G520" s="230"/>
      <c r="H520" s="231" t="s">
        <v>1</v>
      </c>
      <c r="I520" s="233"/>
      <c r="J520" s="230"/>
      <c r="K520" s="230"/>
      <c r="L520" s="234"/>
      <c r="M520" s="235"/>
      <c r="N520" s="236"/>
      <c r="O520" s="236"/>
      <c r="P520" s="236"/>
      <c r="Q520" s="236"/>
      <c r="R520" s="236"/>
      <c r="S520" s="236"/>
      <c r="T520" s="237"/>
      <c r="AT520" s="238" t="s">
        <v>231</v>
      </c>
      <c r="AU520" s="238" t="s">
        <v>91</v>
      </c>
      <c r="AV520" s="15" t="s">
        <v>14</v>
      </c>
      <c r="AW520" s="15" t="s">
        <v>36</v>
      </c>
      <c r="AX520" s="15" t="s">
        <v>82</v>
      </c>
      <c r="AY520" s="238" t="s">
        <v>220</v>
      </c>
    </row>
    <row r="521" spans="1:65" s="13" customFormat="1" ht="11.25">
      <c r="B521" s="207"/>
      <c r="C521" s="208"/>
      <c r="D521" s="201" t="s">
        <v>231</v>
      </c>
      <c r="E521" s="209" t="s">
        <v>1</v>
      </c>
      <c r="F521" s="210" t="s">
        <v>629</v>
      </c>
      <c r="G521" s="208"/>
      <c r="H521" s="211">
        <v>3.7080000000000002</v>
      </c>
      <c r="I521" s="212"/>
      <c r="J521" s="208"/>
      <c r="K521" s="208"/>
      <c r="L521" s="213"/>
      <c r="M521" s="214"/>
      <c r="N521" s="215"/>
      <c r="O521" s="215"/>
      <c r="P521" s="215"/>
      <c r="Q521" s="215"/>
      <c r="R521" s="215"/>
      <c r="S521" s="215"/>
      <c r="T521" s="216"/>
      <c r="AT521" s="217" t="s">
        <v>231</v>
      </c>
      <c r="AU521" s="217" t="s">
        <v>91</v>
      </c>
      <c r="AV521" s="13" t="s">
        <v>91</v>
      </c>
      <c r="AW521" s="13" t="s">
        <v>36</v>
      </c>
      <c r="AX521" s="13" t="s">
        <v>82</v>
      </c>
      <c r="AY521" s="217" t="s">
        <v>220</v>
      </c>
    </row>
    <row r="522" spans="1:65" s="14" customFormat="1" ht="11.25">
      <c r="B522" s="218"/>
      <c r="C522" s="219"/>
      <c r="D522" s="201" t="s">
        <v>231</v>
      </c>
      <c r="E522" s="220" t="s">
        <v>1</v>
      </c>
      <c r="F522" s="221" t="s">
        <v>233</v>
      </c>
      <c r="G522" s="219"/>
      <c r="H522" s="222">
        <v>3.7080000000000002</v>
      </c>
      <c r="I522" s="223"/>
      <c r="J522" s="219"/>
      <c r="K522" s="219"/>
      <c r="L522" s="224"/>
      <c r="M522" s="225"/>
      <c r="N522" s="226"/>
      <c r="O522" s="226"/>
      <c r="P522" s="226"/>
      <c r="Q522" s="226"/>
      <c r="R522" s="226"/>
      <c r="S522" s="226"/>
      <c r="T522" s="227"/>
      <c r="AT522" s="228" t="s">
        <v>231</v>
      </c>
      <c r="AU522" s="228" t="s">
        <v>91</v>
      </c>
      <c r="AV522" s="14" t="s">
        <v>226</v>
      </c>
      <c r="AW522" s="14" t="s">
        <v>36</v>
      </c>
      <c r="AX522" s="14" t="s">
        <v>14</v>
      </c>
      <c r="AY522" s="228" t="s">
        <v>220</v>
      </c>
    </row>
    <row r="523" spans="1:65" s="2" customFormat="1" ht="24.2" customHeight="1">
      <c r="A523" s="34"/>
      <c r="B523" s="35"/>
      <c r="C523" s="239" t="s">
        <v>630</v>
      </c>
      <c r="D523" s="239" t="s">
        <v>415</v>
      </c>
      <c r="E523" s="240" t="s">
        <v>631</v>
      </c>
      <c r="F523" s="241" t="s">
        <v>632</v>
      </c>
      <c r="G523" s="242" t="s">
        <v>113</v>
      </c>
      <c r="H523" s="243">
        <v>3.1930000000000001</v>
      </c>
      <c r="I523" s="244"/>
      <c r="J523" s="245">
        <f>ROUND(I523*H523,2)</f>
        <v>0</v>
      </c>
      <c r="K523" s="241" t="s">
        <v>1</v>
      </c>
      <c r="L523" s="246"/>
      <c r="M523" s="247" t="s">
        <v>1</v>
      </c>
      <c r="N523" s="248" t="s">
        <v>47</v>
      </c>
      <c r="O523" s="71"/>
      <c r="P523" s="197">
        <f>O523*H523</f>
        <v>0</v>
      </c>
      <c r="Q523" s="197">
        <v>0.12870000000000001</v>
      </c>
      <c r="R523" s="197">
        <f>Q523*H523</f>
        <v>0.41093910000000006</v>
      </c>
      <c r="S523" s="197">
        <v>0</v>
      </c>
      <c r="T523" s="198">
        <f>S523*H523</f>
        <v>0</v>
      </c>
      <c r="U523" s="34"/>
      <c r="V523" s="34"/>
      <c r="W523" s="34"/>
      <c r="X523" s="34"/>
      <c r="Y523" s="34"/>
      <c r="Z523" s="34"/>
      <c r="AA523" s="34"/>
      <c r="AB523" s="34"/>
      <c r="AC523" s="34"/>
      <c r="AD523" s="34"/>
      <c r="AE523" s="34"/>
      <c r="AR523" s="199" t="s">
        <v>283</v>
      </c>
      <c r="AT523" s="199" t="s">
        <v>415</v>
      </c>
      <c r="AU523" s="199" t="s">
        <v>91</v>
      </c>
      <c r="AY523" s="17" t="s">
        <v>220</v>
      </c>
      <c r="BE523" s="200">
        <f>IF(N523="základní",J523,0)</f>
        <v>0</v>
      </c>
      <c r="BF523" s="200">
        <f>IF(N523="snížená",J523,0)</f>
        <v>0</v>
      </c>
      <c r="BG523" s="200">
        <f>IF(N523="zákl. přenesená",J523,0)</f>
        <v>0</v>
      </c>
      <c r="BH523" s="200">
        <f>IF(N523="sníž. přenesená",J523,0)</f>
        <v>0</v>
      </c>
      <c r="BI523" s="200">
        <f>IF(N523="nulová",J523,0)</f>
        <v>0</v>
      </c>
      <c r="BJ523" s="17" t="s">
        <v>14</v>
      </c>
      <c r="BK523" s="200">
        <f>ROUND(I523*H523,2)</f>
        <v>0</v>
      </c>
      <c r="BL523" s="17" t="s">
        <v>226</v>
      </c>
      <c r="BM523" s="199" t="s">
        <v>633</v>
      </c>
    </row>
    <row r="524" spans="1:65" s="2" customFormat="1" ht="19.5">
      <c r="A524" s="34"/>
      <c r="B524" s="35"/>
      <c r="C524" s="36"/>
      <c r="D524" s="201" t="s">
        <v>228</v>
      </c>
      <c r="E524" s="36"/>
      <c r="F524" s="202" t="s">
        <v>632</v>
      </c>
      <c r="G524" s="36"/>
      <c r="H524" s="36"/>
      <c r="I524" s="203"/>
      <c r="J524" s="36"/>
      <c r="K524" s="36"/>
      <c r="L524" s="39"/>
      <c r="M524" s="204"/>
      <c r="N524" s="205"/>
      <c r="O524" s="71"/>
      <c r="P524" s="71"/>
      <c r="Q524" s="71"/>
      <c r="R524" s="71"/>
      <c r="S524" s="71"/>
      <c r="T524" s="72"/>
      <c r="U524" s="34"/>
      <c r="V524" s="34"/>
      <c r="W524" s="34"/>
      <c r="X524" s="34"/>
      <c r="Y524" s="34"/>
      <c r="Z524" s="34"/>
      <c r="AA524" s="34"/>
      <c r="AB524" s="34"/>
      <c r="AC524" s="34"/>
      <c r="AD524" s="34"/>
      <c r="AE524" s="34"/>
      <c r="AT524" s="17" t="s">
        <v>228</v>
      </c>
      <c r="AU524" s="17" t="s">
        <v>91</v>
      </c>
    </row>
    <row r="525" spans="1:65" s="15" customFormat="1" ht="11.25">
      <c r="B525" s="229"/>
      <c r="C525" s="230"/>
      <c r="D525" s="201" t="s">
        <v>231</v>
      </c>
      <c r="E525" s="231" t="s">
        <v>1</v>
      </c>
      <c r="F525" s="232" t="s">
        <v>616</v>
      </c>
      <c r="G525" s="230"/>
      <c r="H525" s="231" t="s">
        <v>1</v>
      </c>
      <c r="I525" s="233"/>
      <c r="J525" s="230"/>
      <c r="K525" s="230"/>
      <c r="L525" s="234"/>
      <c r="M525" s="235"/>
      <c r="N525" s="236"/>
      <c r="O525" s="236"/>
      <c r="P525" s="236"/>
      <c r="Q525" s="236"/>
      <c r="R525" s="236"/>
      <c r="S525" s="236"/>
      <c r="T525" s="237"/>
      <c r="AT525" s="238" t="s">
        <v>231</v>
      </c>
      <c r="AU525" s="238" t="s">
        <v>91</v>
      </c>
      <c r="AV525" s="15" t="s">
        <v>14</v>
      </c>
      <c r="AW525" s="15" t="s">
        <v>36</v>
      </c>
      <c r="AX525" s="15" t="s">
        <v>82</v>
      </c>
      <c r="AY525" s="238" t="s">
        <v>220</v>
      </c>
    </row>
    <row r="526" spans="1:65" s="13" customFormat="1" ht="11.25">
      <c r="B526" s="207"/>
      <c r="C526" s="208"/>
      <c r="D526" s="201" t="s">
        <v>231</v>
      </c>
      <c r="E526" s="209" t="s">
        <v>1</v>
      </c>
      <c r="F526" s="210" t="s">
        <v>634</v>
      </c>
      <c r="G526" s="208"/>
      <c r="H526" s="211">
        <v>1.8540000000000001</v>
      </c>
      <c r="I526" s="212"/>
      <c r="J526" s="208"/>
      <c r="K526" s="208"/>
      <c r="L526" s="213"/>
      <c r="M526" s="214"/>
      <c r="N526" s="215"/>
      <c r="O526" s="215"/>
      <c r="P526" s="215"/>
      <c r="Q526" s="215"/>
      <c r="R526" s="215"/>
      <c r="S526" s="215"/>
      <c r="T526" s="216"/>
      <c r="AT526" s="217" t="s">
        <v>231</v>
      </c>
      <c r="AU526" s="217" t="s">
        <v>91</v>
      </c>
      <c r="AV526" s="13" t="s">
        <v>91</v>
      </c>
      <c r="AW526" s="13" t="s">
        <v>36</v>
      </c>
      <c r="AX526" s="13" t="s">
        <v>82</v>
      </c>
      <c r="AY526" s="217" t="s">
        <v>220</v>
      </c>
    </row>
    <row r="527" spans="1:65" s="13" customFormat="1" ht="11.25">
      <c r="B527" s="207"/>
      <c r="C527" s="208"/>
      <c r="D527" s="201" t="s">
        <v>231</v>
      </c>
      <c r="E527" s="209" t="s">
        <v>1</v>
      </c>
      <c r="F527" s="210" t="s">
        <v>635</v>
      </c>
      <c r="G527" s="208"/>
      <c r="H527" s="211">
        <v>1.339</v>
      </c>
      <c r="I527" s="212"/>
      <c r="J527" s="208"/>
      <c r="K527" s="208"/>
      <c r="L527" s="213"/>
      <c r="M527" s="214"/>
      <c r="N527" s="215"/>
      <c r="O527" s="215"/>
      <c r="P527" s="215"/>
      <c r="Q527" s="215"/>
      <c r="R527" s="215"/>
      <c r="S527" s="215"/>
      <c r="T527" s="216"/>
      <c r="AT527" s="217" t="s">
        <v>231</v>
      </c>
      <c r="AU527" s="217" t="s">
        <v>91</v>
      </c>
      <c r="AV527" s="13" t="s">
        <v>91</v>
      </c>
      <c r="AW527" s="13" t="s">
        <v>36</v>
      </c>
      <c r="AX527" s="13" t="s">
        <v>82</v>
      </c>
      <c r="AY527" s="217" t="s">
        <v>220</v>
      </c>
    </row>
    <row r="528" spans="1:65" s="14" customFormat="1" ht="11.25">
      <c r="B528" s="218"/>
      <c r="C528" s="219"/>
      <c r="D528" s="201" t="s">
        <v>231</v>
      </c>
      <c r="E528" s="220" t="s">
        <v>1</v>
      </c>
      <c r="F528" s="221" t="s">
        <v>233</v>
      </c>
      <c r="G528" s="219"/>
      <c r="H528" s="222">
        <v>3.1930000000000001</v>
      </c>
      <c r="I528" s="223"/>
      <c r="J528" s="219"/>
      <c r="K528" s="219"/>
      <c r="L528" s="224"/>
      <c r="M528" s="225"/>
      <c r="N528" s="226"/>
      <c r="O528" s="226"/>
      <c r="P528" s="226"/>
      <c r="Q528" s="226"/>
      <c r="R528" s="226"/>
      <c r="S528" s="226"/>
      <c r="T528" s="227"/>
      <c r="AT528" s="228" t="s">
        <v>231</v>
      </c>
      <c r="AU528" s="228" t="s">
        <v>91</v>
      </c>
      <c r="AV528" s="14" t="s">
        <v>226</v>
      </c>
      <c r="AW528" s="14" t="s">
        <v>36</v>
      </c>
      <c r="AX528" s="14" t="s">
        <v>14</v>
      </c>
      <c r="AY528" s="228" t="s">
        <v>220</v>
      </c>
    </row>
    <row r="529" spans="1:65" s="2" customFormat="1" ht="76.349999999999994" customHeight="1">
      <c r="A529" s="34"/>
      <c r="B529" s="35"/>
      <c r="C529" s="188" t="s">
        <v>636</v>
      </c>
      <c r="D529" s="188" t="s">
        <v>222</v>
      </c>
      <c r="E529" s="189" t="s">
        <v>637</v>
      </c>
      <c r="F529" s="190" t="s">
        <v>638</v>
      </c>
      <c r="G529" s="191" t="s">
        <v>113</v>
      </c>
      <c r="H529" s="192">
        <v>41.3</v>
      </c>
      <c r="I529" s="193"/>
      <c r="J529" s="194">
        <f>ROUND(I529*H529,2)</f>
        <v>0</v>
      </c>
      <c r="K529" s="190" t="s">
        <v>225</v>
      </c>
      <c r="L529" s="39"/>
      <c r="M529" s="195" t="s">
        <v>1</v>
      </c>
      <c r="N529" s="196" t="s">
        <v>47</v>
      </c>
      <c r="O529" s="71"/>
      <c r="P529" s="197">
        <f>O529*H529</f>
        <v>0</v>
      </c>
      <c r="Q529" s="197">
        <v>0</v>
      </c>
      <c r="R529" s="197">
        <f>Q529*H529</f>
        <v>0</v>
      </c>
      <c r="S529" s="197">
        <v>0</v>
      </c>
      <c r="T529" s="198">
        <f>S529*H529</f>
        <v>0</v>
      </c>
      <c r="U529" s="34"/>
      <c r="V529" s="34"/>
      <c r="W529" s="34"/>
      <c r="X529" s="34"/>
      <c r="Y529" s="34"/>
      <c r="Z529" s="34"/>
      <c r="AA529" s="34"/>
      <c r="AB529" s="34"/>
      <c r="AC529" s="34"/>
      <c r="AD529" s="34"/>
      <c r="AE529" s="34"/>
      <c r="AR529" s="199" t="s">
        <v>226</v>
      </c>
      <c r="AT529" s="199" t="s">
        <v>222</v>
      </c>
      <c r="AU529" s="199" t="s">
        <v>91</v>
      </c>
      <c r="AY529" s="17" t="s">
        <v>220</v>
      </c>
      <c r="BE529" s="200">
        <f>IF(N529="základní",J529,0)</f>
        <v>0</v>
      </c>
      <c r="BF529" s="200">
        <f>IF(N529="snížená",J529,0)</f>
        <v>0</v>
      </c>
      <c r="BG529" s="200">
        <f>IF(N529="zákl. přenesená",J529,0)</f>
        <v>0</v>
      </c>
      <c r="BH529" s="200">
        <f>IF(N529="sníž. přenesená",J529,0)</f>
        <v>0</v>
      </c>
      <c r="BI529" s="200">
        <f>IF(N529="nulová",J529,0)</f>
        <v>0</v>
      </c>
      <c r="BJ529" s="17" t="s">
        <v>14</v>
      </c>
      <c r="BK529" s="200">
        <f>ROUND(I529*H529,2)</f>
        <v>0</v>
      </c>
      <c r="BL529" s="17" t="s">
        <v>226</v>
      </c>
      <c r="BM529" s="199" t="s">
        <v>639</v>
      </c>
    </row>
    <row r="530" spans="1:65" s="2" customFormat="1" ht="48.75">
      <c r="A530" s="34"/>
      <c r="B530" s="35"/>
      <c r="C530" s="36"/>
      <c r="D530" s="201" t="s">
        <v>228</v>
      </c>
      <c r="E530" s="36"/>
      <c r="F530" s="202" t="s">
        <v>640</v>
      </c>
      <c r="G530" s="36"/>
      <c r="H530" s="36"/>
      <c r="I530" s="203"/>
      <c r="J530" s="36"/>
      <c r="K530" s="36"/>
      <c r="L530" s="39"/>
      <c r="M530" s="204"/>
      <c r="N530" s="205"/>
      <c r="O530" s="71"/>
      <c r="P530" s="71"/>
      <c r="Q530" s="71"/>
      <c r="R530" s="71"/>
      <c r="S530" s="71"/>
      <c r="T530" s="72"/>
      <c r="U530" s="34"/>
      <c r="V530" s="34"/>
      <c r="W530" s="34"/>
      <c r="X530" s="34"/>
      <c r="Y530" s="34"/>
      <c r="Z530" s="34"/>
      <c r="AA530" s="34"/>
      <c r="AB530" s="34"/>
      <c r="AC530" s="34"/>
      <c r="AD530" s="34"/>
      <c r="AE530" s="34"/>
      <c r="AT530" s="17" t="s">
        <v>228</v>
      </c>
      <c r="AU530" s="17" t="s">
        <v>91</v>
      </c>
    </row>
    <row r="531" spans="1:65" s="2" customFormat="1" ht="117">
      <c r="A531" s="34"/>
      <c r="B531" s="35"/>
      <c r="C531" s="36"/>
      <c r="D531" s="201" t="s">
        <v>229</v>
      </c>
      <c r="E531" s="36"/>
      <c r="F531" s="206" t="s">
        <v>611</v>
      </c>
      <c r="G531" s="36"/>
      <c r="H531" s="36"/>
      <c r="I531" s="203"/>
      <c r="J531" s="36"/>
      <c r="K531" s="36"/>
      <c r="L531" s="39"/>
      <c r="M531" s="204"/>
      <c r="N531" s="205"/>
      <c r="O531" s="71"/>
      <c r="P531" s="71"/>
      <c r="Q531" s="71"/>
      <c r="R531" s="71"/>
      <c r="S531" s="71"/>
      <c r="T531" s="72"/>
      <c r="U531" s="34"/>
      <c r="V531" s="34"/>
      <c r="W531" s="34"/>
      <c r="X531" s="34"/>
      <c r="Y531" s="34"/>
      <c r="Z531" s="34"/>
      <c r="AA531" s="34"/>
      <c r="AB531" s="34"/>
      <c r="AC531" s="34"/>
      <c r="AD531" s="34"/>
      <c r="AE531" s="34"/>
      <c r="AT531" s="17" t="s">
        <v>229</v>
      </c>
      <c r="AU531" s="17" t="s">
        <v>91</v>
      </c>
    </row>
    <row r="532" spans="1:65" s="15" customFormat="1" ht="11.25">
      <c r="B532" s="229"/>
      <c r="C532" s="230"/>
      <c r="D532" s="201" t="s">
        <v>231</v>
      </c>
      <c r="E532" s="231" t="s">
        <v>1</v>
      </c>
      <c r="F532" s="232" t="s">
        <v>612</v>
      </c>
      <c r="G532" s="230"/>
      <c r="H532" s="231" t="s">
        <v>1</v>
      </c>
      <c r="I532" s="233"/>
      <c r="J532" s="230"/>
      <c r="K532" s="230"/>
      <c r="L532" s="234"/>
      <c r="M532" s="235"/>
      <c r="N532" s="236"/>
      <c r="O532" s="236"/>
      <c r="P532" s="236"/>
      <c r="Q532" s="236"/>
      <c r="R532" s="236"/>
      <c r="S532" s="236"/>
      <c r="T532" s="237"/>
      <c r="AT532" s="238" t="s">
        <v>231</v>
      </c>
      <c r="AU532" s="238" t="s">
        <v>91</v>
      </c>
      <c r="AV532" s="15" t="s">
        <v>14</v>
      </c>
      <c r="AW532" s="15" t="s">
        <v>36</v>
      </c>
      <c r="AX532" s="15" t="s">
        <v>82</v>
      </c>
      <c r="AY532" s="238" t="s">
        <v>220</v>
      </c>
    </row>
    <row r="533" spans="1:65" s="13" customFormat="1" ht="11.25">
      <c r="B533" s="207"/>
      <c r="C533" s="208"/>
      <c r="D533" s="201" t="s">
        <v>231</v>
      </c>
      <c r="E533" s="209" t="s">
        <v>1</v>
      </c>
      <c r="F533" s="210" t="s">
        <v>613</v>
      </c>
      <c r="G533" s="208"/>
      <c r="H533" s="211">
        <v>34.6</v>
      </c>
      <c r="I533" s="212"/>
      <c r="J533" s="208"/>
      <c r="K533" s="208"/>
      <c r="L533" s="213"/>
      <c r="M533" s="214"/>
      <c r="N533" s="215"/>
      <c r="O533" s="215"/>
      <c r="P533" s="215"/>
      <c r="Q533" s="215"/>
      <c r="R533" s="215"/>
      <c r="S533" s="215"/>
      <c r="T533" s="216"/>
      <c r="AT533" s="217" t="s">
        <v>231</v>
      </c>
      <c r="AU533" s="217" t="s">
        <v>91</v>
      </c>
      <c r="AV533" s="13" t="s">
        <v>91</v>
      </c>
      <c r="AW533" s="13" t="s">
        <v>36</v>
      </c>
      <c r="AX533" s="13" t="s">
        <v>82</v>
      </c>
      <c r="AY533" s="217" t="s">
        <v>220</v>
      </c>
    </row>
    <row r="534" spans="1:65" s="15" customFormat="1" ht="11.25">
      <c r="B534" s="229"/>
      <c r="C534" s="230"/>
      <c r="D534" s="201" t="s">
        <v>231</v>
      </c>
      <c r="E534" s="231" t="s">
        <v>1</v>
      </c>
      <c r="F534" s="232" t="s">
        <v>614</v>
      </c>
      <c r="G534" s="230"/>
      <c r="H534" s="231" t="s">
        <v>1</v>
      </c>
      <c r="I534" s="233"/>
      <c r="J534" s="230"/>
      <c r="K534" s="230"/>
      <c r="L534" s="234"/>
      <c r="M534" s="235"/>
      <c r="N534" s="236"/>
      <c r="O534" s="236"/>
      <c r="P534" s="236"/>
      <c r="Q534" s="236"/>
      <c r="R534" s="236"/>
      <c r="S534" s="236"/>
      <c r="T534" s="237"/>
      <c r="AT534" s="238" t="s">
        <v>231</v>
      </c>
      <c r="AU534" s="238" t="s">
        <v>91</v>
      </c>
      <c r="AV534" s="15" t="s">
        <v>14</v>
      </c>
      <c r="AW534" s="15" t="s">
        <v>36</v>
      </c>
      <c r="AX534" s="15" t="s">
        <v>82</v>
      </c>
      <c r="AY534" s="238" t="s">
        <v>220</v>
      </c>
    </row>
    <row r="535" spans="1:65" s="13" customFormat="1" ht="11.25">
      <c r="B535" s="207"/>
      <c r="C535" s="208"/>
      <c r="D535" s="201" t="s">
        <v>231</v>
      </c>
      <c r="E535" s="209" t="s">
        <v>1</v>
      </c>
      <c r="F535" s="210" t="s">
        <v>615</v>
      </c>
      <c r="G535" s="208"/>
      <c r="H535" s="211">
        <v>3.6</v>
      </c>
      <c r="I535" s="212"/>
      <c r="J535" s="208"/>
      <c r="K535" s="208"/>
      <c r="L535" s="213"/>
      <c r="M535" s="214"/>
      <c r="N535" s="215"/>
      <c r="O535" s="215"/>
      <c r="P535" s="215"/>
      <c r="Q535" s="215"/>
      <c r="R535" s="215"/>
      <c r="S535" s="215"/>
      <c r="T535" s="216"/>
      <c r="AT535" s="217" t="s">
        <v>231</v>
      </c>
      <c r="AU535" s="217" t="s">
        <v>91</v>
      </c>
      <c r="AV535" s="13" t="s">
        <v>91</v>
      </c>
      <c r="AW535" s="13" t="s">
        <v>36</v>
      </c>
      <c r="AX535" s="13" t="s">
        <v>82</v>
      </c>
      <c r="AY535" s="217" t="s">
        <v>220</v>
      </c>
    </row>
    <row r="536" spans="1:65" s="15" customFormat="1" ht="11.25">
      <c r="B536" s="229"/>
      <c r="C536" s="230"/>
      <c r="D536" s="201" t="s">
        <v>231</v>
      </c>
      <c r="E536" s="231" t="s">
        <v>1</v>
      </c>
      <c r="F536" s="232" t="s">
        <v>616</v>
      </c>
      <c r="G536" s="230"/>
      <c r="H536" s="231" t="s">
        <v>1</v>
      </c>
      <c r="I536" s="233"/>
      <c r="J536" s="230"/>
      <c r="K536" s="230"/>
      <c r="L536" s="234"/>
      <c r="M536" s="235"/>
      <c r="N536" s="236"/>
      <c r="O536" s="236"/>
      <c r="P536" s="236"/>
      <c r="Q536" s="236"/>
      <c r="R536" s="236"/>
      <c r="S536" s="236"/>
      <c r="T536" s="237"/>
      <c r="AT536" s="238" t="s">
        <v>231</v>
      </c>
      <c r="AU536" s="238" t="s">
        <v>91</v>
      </c>
      <c r="AV536" s="15" t="s">
        <v>14</v>
      </c>
      <c r="AW536" s="15" t="s">
        <v>36</v>
      </c>
      <c r="AX536" s="15" t="s">
        <v>82</v>
      </c>
      <c r="AY536" s="238" t="s">
        <v>220</v>
      </c>
    </row>
    <row r="537" spans="1:65" s="13" customFormat="1" ht="11.25">
      <c r="B537" s="207"/>
      <c r="C537" s="208"/>
      <c r="D537" s="201" t="s">
        <v>231</v>
      </c>
      <c r="E537" s="209" t="s">
        <v>1</v>
      </c>
      <c r="F537" s="210" t="s">
        <v>617</v>
      </c>
      <c r="G537" s="208"/>
      <c r="H537" s="211">
        <v>1.8</v>
      </c>
      <c r="I537" s="212"/>
      <c r="J537" s="208"/>
      <c r="K537" s="208"/>
      <c r="L537" s="213"/>
      <c r="M537" s="214"/>
      <c r="N537" s="215"/>
      <c r="O537" s="215"/>
      <c r="P537" s="215"/>
      <c r="Q537" s="215"/>
      <c r="R537" s="215"/>
      <c r="S537" s="215"/>
      <c r="T537" s="216"/>
      <c r="AT537" s="217" t="s">
        <v>231</v>
      </c>
      <c r="AU537" s="217" t="s">
        <v>91</v>
      </c>
      <c r="AV537" s="13" t="s">
        <v>91</v>
      </c>
      <c r="AW537" s="13" t="s">
        <v>36</v>
      </c>
      <c r="AX537" s="13" t="s">
        <v>82</v>
      </c>
      <c r="AY537" s="217" t="s">
        <v>220</v>
      </c>
    </row>
    <row r="538" spans="1:65" s="13" customFormat="1" ht="11.25">
      <c r="B538" s="207"/>
      <c r="C538" s="208"/>
      <c r="D538" s="201" t="s">
        <v>231</v>
      </c>
      <c r="E538" s="209" t="s">
        <v>1</v>
      </c>
      <c r="F538" s="210" t="s">
        <v>618</v>
      </c>
      <c r="G538" s="208"/>
      <c r="H538" s="211">
        <v>1.3</v>
      </c>
      <c r="I538" s="212"/>
      <c r="J538" s="208"/>
      <c r="K538" s="208"/>
      <c r="L538" s="213"/>
      <c r="M538" s="214"/>
      <c r="N538" s="215"/>
      <c r="O538" s="215"/>
      <c r="P538" s="215"/>
      <c r="Q538" s="215"/>
      <c r="R538" s="215"/>
      <c r="S538" s="215"/>
      <c r="T538" s="216"/>
      <c r="AT538" s="217" t="s">
        <v>231</v>
      </c>
      <c r="AU538" s="217" t="s">
        <v>91</v>
      </c>
      <c r="AV538" s="13" t="s">
        <v>91</v>
      </c>
      <c r="AW538" s="13" t="s">
        <v>36</v>
      </c>
      <c r="AX538" s="13" t="s">
        <v>82</v>
      </c>
      <c r="AY538" s="217" t="s">
        <v>220</v>
      </c>
    </row>
    <row r="539" spans="1:65" s="14" customFormat="1" ht="11.25">
      <c r="B539" s="218"/>
      <c r="C539" s="219"/>
      <c r="D539" s="201" t="s">
        <v>231</v>
      </c>
      <c r="E539" s="220" t="s">
        <v>1</v>
      </c>
      <c r="F539" s="221" t="s">
        <v>233</v>
      </c>
      <c r="G539" s="219"/>
      <c r="H539" s="222">
        <v>41.3</v>
      </c>
      <c r="I539" s="223"/>
      <c r="J539" s="219"/>
      <c r="K539" s="219"/>
      <c r="L539" s="224"/>
      <c r="M539" s="225"/>
      <c r="N539" s="226"/>
      <c r="O539" s="226"/>
      <c r="P539" s="226"/>
      <c r="Q539" s="226"/>
      <c r="R539" s="226"/>
      <c r="S539" s="226"/>
      <c r="T539" s="227"/>
      <c r="AT539" s="228" t="s">
        <v>231</v>
      </c>
      <c r="AU539" s="228" t="s">
        <v>91</v>
      </c>
      <c r="AV539" s="14" t="s">
        <v>226</v>
      </c>
      <c r="AW539" s="14" t="s">
        <v>36</v>
      </c>
      <c r="AX539" s="14" t="s">
        <v>14</v>
      </c>
      <c r="AY539" s="228" t="s">
        <v>220</v>
      </c>
    </row>
    <row r="540" spans="1:65" s="2" customFormat="1" ht="76.349999999999994" customHeight="1">
      <c r="A540" s="34"/>
      <c r="B540" s="35"/>
      <c r="C540" s="188" t="s">
        <v>641</v>
      </c>
      <c r="D540" s="188" t="s">
        <v>222</v>
      </c>
      <c r="E540" s="189" t="s">
        <v>642</v>
      </c>
      <c r="F540" s="190" t="s">
        <v>643</v>
      </c>
      <c r="G540" s="191" t="s">
        <v>113</v>
      </c>
      <c r="H540" s="192">
        <v>9.1999999999999993</v>
      </c>
      <c r="I540" s="193"/>
      <c r="J540" s="194">
        <f>ROUND(I540*H540,2)</f>
        <v>0</v>
      </c>
      <c r="K540" s="190" t="s">
        <v>225</v>
      </c>
      <c r="L540" s="39"/>
      <c r="M540" s="195" t="s">
        <v>1</v>
      </c>
      <c r="N540" s="196" t="s">
        <v>47</v>
      </c>
      <c r="O540" s="71"/>
      <c r="P540" s="197">
        <f>O540*H540</f>
        <v>0</v>
      </c>
      <c r="Q540" s="197">
        <v>0.10362</v>
      </c>
      <c r="R540" s="197">
        <f>Q540*H540</f>
        <v>0.95330399999999993</v>
      </c>
      <c r="S540" s="197">
        <v>0</v>
      </c>
      <c r="T540" s="198">
        <f>S540*H540</f>
        <v>0</v>
      </c>
      <c r="U540" s="34"/>
      <c r="V540" s="34"/>
      <c r="W540" s="34"/>
      <c r="X540" s="34"/>
      <c r="Y540" s="34"/>
      <c r="Z540" s="34"/>
      <c r="AA540" s="34"/>
      <c r="AB540" s="34"/>
      <c r="AC540" s="34"/>
      <c r="AD540" s="34"/>
      <c r="AE540" s="34"/>
      <c r="AR540" s="199" t="s">
        <v>226</v>
      </c>
      <c r="AT540" s="199" t="s">
        <v>222</v>
      </c>
      <c r="AU540" s="199" t="s">
        <v>91</v>
      </c>
      <c r="AY540" s="17" t="s">
        <v>220</v>
      </c>
      <c r="BE540" s="200">
        <f>IF(N540="základní",J540,0)</f>
        <v>0</v>
      </c>
      <c r="BF540" s="200">
        <f>IF(N540="snížená",J540,0)</f>
        <v>0</v>
      </c>
      <c r="BG540" s="200">
        <f>IF(N540="zákl. přenesená",J540,0)</f>
        <v>0</v>
      </c>
      <c r="BH540" s="200">
        <f>IF(N540="sníž. přenesená",J540,0)</f>
        <v>0</v>
      </c>
      <c r="BI540" s="200">
        <f>IF(N540="nulová",J540,0)</f>
        <v>0</v>
      </c>
      <c r="BJ540" s="17" t="s">
        <v>14</v>
      </c>
      <c r="BK540" s="200">
        <f>ROUND(I540*H540,2)</f>
        <v>0</v>
      </c>
      <c r="BL540" s="17" t="s">
        <v>226</v>
      </c>
      <c r="BM540" s="199" t="s">
        <v>644</v>
      </c>
    </row>
    <row r="541" spans="1:65" s="2" customFormat="1" ht="48.75">
      <c r="A541" s="34"/>
      <c r="B541" s="35"/>
      <c r="C541" s="36"/>
      <c r="D541" s="201" t="s">
        <v>228</v>
      </c>
      <c r="E541" s="36"/>
      <c r="F541" s="202" t="s">
        <v>645</v>
      </c>
      <c r="G541" s="36"/>
      <c r="H541" s="36"/>
      <c r="I541" s="203"/>
      <c r="J541" s="36"/>
      <c r="K541" s="36"/>
      <c r="L541" s="39"/>
      <c r="M541" s="204"/>
      <c r="N541" s="205"/>
      <c r="O541" s="71"/>
      <c r="P541" s="71"/>
      <c r="Q541" s="71"/>
      <c r="R541" s="71"/>
      <c r="S541" s="71"/>
      <c r="T541" s="72"/>
      <c r="U541" s="34"/>
      <c r="V541" s="34"/>
      <c r="W541" s="34"/>
      <c r="X541" s="34"/>
      <c r="Y541" s="34"/>
      <c r="Z541" s="34"/>
      <c r="AA541" s="34"/>
      <c r="AB541" s="34"/>
      <c r="AC541" s="34"/>
      <c r="AD541" s="34"/>
      <c r="AE541" s="34"/>
      <c r="AT541" s="17" t="s">
        <v>228</v>
      </c>
      <c r="AU541" s="17" t="s">
        <v>91</v>
      </c>
    </row>
    <row r="542" spans="1:65" s="2" customFormat="1" ht="117">
      <c r="A542" s="34"/>
      <c r="B542" s="35"/>
      <c r="C542" s="36"/>
      <c r="D542" s="201" t="s">
        <v>229</v>
      </c>
      <c r="E542" s="36"/>
      <c r="F542" s="206" t="s">
        <v>646</v>
      </c>
      <c r="G542" s="36"/>
      <c r="H542" s="36"/>
      <c r="I542" s="203"/>
      <c r="J542" s="36"/>
      <c r="K542" s="36"/>
      <c r="L542" s="39"/>
      <c r="M542" s="204"/>
      <c r="N542" s="205"/>
      <c r="O542" s="71"/>
      <c r="P542" s="71"/>
      <c r="Q542" s="71"/>
      <c r="R542" s="71"/>
      <c r="S542" s="71"/>
      <c r="T542" s="72"/>
      <c r="U542" s="34"/>
      <c r="V542" s="34"/>
      <c r="W542" s="34"/>
      <c r="X542" s="34"/>
      <c r="Y542" s="34"/>
      <c r="Z542" s="34"/>
      <c r="AA542" s="34"/>
      <c r="AB542" s="34"/>
      <c r="AC542" s="34"/>
      <c r="AD542" s="34"/>
      <c r="AE542" s="34"/>
      <c r="AT542" s="17" t="s">
        <v>229</v>
      </c>
      <c r="AU542" s="17" t="s">
        <v>91</v>
      </c>
    </row>
    <row r="543" spans="1:65" s="15" customFormat="1" ht="11.25">
      <c r="B543" s="229"/>
      <c r="C543" s="230"/>
      <c r="D543" s="201" t="s">
        <v>231</v>
      </c>
      <c r="E543" s="231" t="s">
        <v>1</v>
      </c>
      <c r="F543" s="232" t="s">
        <v>647</v>
      </c>
      <c r="G543" s="230"/>
      <c r="H543" s="231" t="s">
        <v>1</v>
      </c>
      <c r="I543" s="233"/>
      <c r="J543" s="230"/>
      <c r="K543" s="230"/>
      <c r="L543" s="234"/>
      <c r="M543" s="235"/>
      <c r="N543" s="236"/>
      <c r="O543" s="236"/>
      <c r="P543" s="236"/>
      <c r="Q543" s="236"/>
      <c r="R543" s="236"/>
      <c r="S543" s="236"/>
      <c r="T543" s="237"/>
      <c r="AT543" s="238" t="s">
        <v>231</v>
      </c>
      <c r="AU543" s="238" t="s">
        <v>91</v>
      </c>
      <c r="AV543" s="15" t="s">
        <v>14</v>
      </c>
      <c r="AW543" s="15" t="s">
        <v>36</v>
      </c>
      <c r="AX543" s="15" t="s">
        <v>82</v>
      </c>
      <c r="AY543" s="238" t="s">
        <v>220</v>
      </c>
    </row>
    <row r="544" spans="1:65" s="13" customFormat="1" ht="11.25">
      <c r="B544" s="207"/>
      <c r="C544" s="208"/>
      <c r="D544" s="201" t="s">
        <v>231</v>
      </c>
      <c r="E544" s="209" t="s">
        <v>1</v>
      </c>
      <c r="F544" s="210" t="s">
        <v>648</v>
      </c>
      <c r="G544" s="208"/>
      <c r="H544" s="211">
        <v>9.1999999999999993</v>
      </c>
      <c r="I544" s="212"/>
      <c r="J544" s="208"/>
      <c r="K544" s="208"/>
      <c r="L544" s="213"/>
      <c r="M544" s="214"/>
      <c r="N544" s="215"/>
      <c r="O544" s="215"/>
      <c r="P544" s="215"/>
      <c r="Q544" s="215"/>
      <c r="R544" s="215"/>
      <c r="S544" s="215"/>
      <c r="T544" s="216"/>
      <c r="AT544" s="217" t="s">
        <v>231</v>
      </c>
      <c r="AU544" s="217" t="s">
        <v>91</v>
      </c>
      <c r="AV544" s="13" t="s">
        <v>91</v>
      </c>
      <c r="AW544" s="13" t="s">
        <v>36</v>
      </c>
      <c r="AX544" s="13" t="s">
        <v>82</v>
      </c>
      <c r="AY544" s="217" t="s">
        <v>220</v>
      </c>
    </row>
    <row r="545" spans="1:65" s="14" customFormat="1" ht="11.25">
      <c r="B545" s="218"/>
      <c r="C545" s="219"/>
      <c r="D545" s="201" t="s">
        <v>231</v>
      </c>
      <c r="E545" s="220" t="s">
        <v>1</v>
      </c>
      <c r="F545" s="221" t="s">
        <v>233</v>
      </c>
      <c r="G545" s="219"/>
      <c r="H545" s="222">
        <v>9.1999999999999993</v>
      </c>
      <c r="I545" s="223"/>
      <c r="J545" s="219"/>
      <c r="K545" s="219"/>
      <c r="L545" s="224"/>
      <c r="M545" s="225"/>
      <c r="N545" s="226"/>
      <c r="O545" s="226"/>
      <c r="P545" s="226"/>
      <c r="Q545" s="226"/>
      <c r="R545" s="226"/>
      <c r="S545" s="226"/>
      <c r="T545" s="227"/>
      <c r="AT545" s="228" t="s">
        <v>231</v>
      </c>
      <c r="AU545" s="228" t="s">
        <v>91</v>
      </c>
      <c r="AV545" s="14" t="s">
        <v>226</v>
      </c>
      <c r="AW545" s="14" t="s">
        <v>36</v>
      </c>
      <c r="AX545" s="14" t="s">
        <v>14</v>
      </c>
      <c r="AY545" s="228" t="s">
        <v>220</v>
      </c>
    </row>
    <row r="546" spans="1:65" s="2" customFormat="1" ht="24.2" customHeight="1">
      <c r="A546" s="34"/>
      <c r="B546" s="35"/>
      <c r="C546" s="239" t="s">
        <v>649</v>
      </c>
      <c r="D546" s="239" t="s">
        <v>415</v>
      </c>
      <c r="E546" s="240" t="s">
        <v>650</v>
      </c>
      <c r="F546" s="241" t="s">
        <v>651</v>
      </c>
      <c r="G546" s="242" t="s">
        <v>113</v>
      </c>
      <c r="H546" s="243">
        <v>9.4760000000000009</v>
      </c>
      <c r="I546" s="244"/>
      <c r="J546" s="245">
        <f>ROUND(I546*H546,2)</f>
        <v>0</v>
      </c>
      <c r="K546" s="241" t="s">
        <v>1</v>
      </c>
      <c r="L546" s="246"/>
      <c r="M546" s="247" t="s">
        <v>1</v>
      </c>
      <c r="N546" s="248" t="s">
        <v>47</v>
      </c>
      <c r="O546" s="71"/>
      <c r="P546" s="197">
        <f>O546*H546</f>
        <v>0</v>
      </c>
      <c r="Q546" s="197">
        <v>0.17244999999999999</v>
      </c>
      <c r="R546" s="197">
        <f>Q546*H546</f>
        <v>1.6341362000000001</v>
      </c>
      <c r="S546" s="197">
        <v>0</v>
      </c>
      <c r="T546" s="198">
        <f>S546*H546</f>
        <v>0</v>
      </c>
      <c r="U546" s="34"/>
      <c r="V546" s="34"/>
      <c r="W546" s="34"/>
      <c r="X546" s="34"/>
      <c r="Y546" s="34"/>
      <c r="Z546" s="34"/>
      <c r="AA546" s="34"/>
      <c r="AB546" s="34"/>
      <c r="AC546" s="34"/>
      <c r="AD546" s="34"/>
      <c r="AE546" s="34"/>
      <c r="AR546" s="199" t="s">
        <v>283</v>
      </c>
      <c r="AT546" s="199" t="s">
        <v>415</v>
      </c>
      <c r="AU546" s="199" t="s">
        <v>91</v>
      </c>
      <c r="AY546" s="17" t="s">
        <v>220</v>
      </c>
      <c r="BE546" s="200">
        <f>IF(N546="základní",J546,0)</f>
        <v>0</v>
      </c>
      <c r="BF546" s="200">
        <f>IF(N546="snížená",J546,0)</f>
        <v>0</v>
      </c>
      <c r="BG546" s="200">
        <f>IF(N546="zákl. přenesená",J546,0)</f>
        <v>0</v>
      </c>
      <c r="BH546" s="200">
        <f>IF(N546="sníž. přenesená",J546,0)</f>
        <v>0</v>
      </c>
      <c r="BI546" s="200">
        <f>IF(N546="nulová",J546,0)</f>
        <v>0</v>
      </c>
      <c r="BJ546" s="17" t="s">
        <v>14</v>
      </c>
      <c r="BK546" s="200">
        <f>ROUND(I546*H546,2)</f>
        <v>0</v>
      </c>
      <c r="BL546" s="17" t="s">
        <v>226</v>
      </c>
      <c r="BM546" s="199" t="s">
        <v>652</v>
      </c>
    </row>
    <row r="547" spans="1:65" s="2" customFormat="1" ht="19.5">
      <c r="A547" s="34"/>
      <c r="B547" s="35"/>
      <c r="C547" s="36"/>
      <c r="D547" s="201" t="s">
        <v>228</v>
      </c>
      <c r="E547" s="36"/>
      <c r="F547" s="202" t="s">
        <v>651</v>
      </c>
      <c r="G547" s="36"/>
      <c r="H547" s="36"/>
      <c r="I547" s="203"/>
      <c r="J547" s="36"/>
      <c r="K547" s="36"/>
      <c r="L547" s="39"/>
      <c r="M547" s="204"/>
      <c r="N547" s="205"/>
      <c r="O547" s="71"/>
      <c r="P547" s="71"/>
      <c r="Q547" s="71"/>
      <c r="R547" s="71"/>
      <c r="S547" s="71"/>
      <c r="T547" s="72"/>
      <c r="U547" s="34"/>
      <c r="V547" s="34"/>
      <c r="W547" s="34"/>
      <c r="X547" s="34"/>
      <c r="Y547" s="34"/>
      <c r="Z547" s="34"/>
      <c r="AA547" s="34"/>
      <c r="AB547" s="34"/>
      <c r="AC547" s="34"/>
      <c r="AD547" s="34"/>
      <c r="AE547" s="34"/>
      <c r="AT547" s="17" t="s">
        <v>228</v>
      </c>
      <c r="AU547" s="17" t="s">
        <v>91</v>
      </c>
    </row>
    <row r="548" spans="1:65" s="15" customFormat="1" ht="11.25">
      <c r="B548" s="229"/>
      <c r="C548" s="230"/>
      <c r="D548" s="201" t="s">
        <v>231</v>
      </c>
      <c r="E548" s="231" t="s">
        <v>1</v>
      </c>
      <c r="F548" s="232" t="s">
        <v>647</v>
      </c>
      <c r="G548" s="230"/>
      <c r="H548" s="231" t="s">
        <v>1</v>
      </c>
      <c r="I548" s="233"/>
      <c r="J548" s="230"/>
      <c r="K548" s="230"/>
      <c r="L548" s="234"/>
      <c r="M548" s="235"/>
      <c r="N548" s="236"/>
      <c r="O548" s="236"/>
      <c r="P548" s="236"/>
      <c r="Q548" s="236"/>
      <c r="R548" s="236"/>
      <c r="S548" s="236"/>
      <c r="T548" s="237"/>
      <c r="AT548" s="238" t="s">
        <v>231</v>
      </c>
      <c r="AU548" s="238" t="s">
        <v>91</v>
      </c>
      <c r="AV548" s="15" t="s">
        <v>14</v>
      </c>
      <c r="AW548" s="15" t="s">
        <v>36</v>
      </c>
      <c r="AX548" s="15" t="s">
        <v>82</v>
      </c>
      <c r="AY548" s="238" t="s">
        <v>220</v>
      </c>
    </row>
    <row r="549" spans="1:65" s="13" customFormat="1" ht="11.25">
      <c r="B549" s="207"/>
      <c r="C549" s="208"/>
      <c r="D549" s="201" t="s">
        <v>231</v>
      </c>
      <c r="E549" s="209" t="s">
        <v>1</v>
      </c>
      <c r="F549" s="210" t="s">
        <v>653</v>
      </c>
      <c r="G549" s="208"/>
      <c r="H549" s="211">
        <v>9.4760000000000009</v>
      </c>
      <c r="I549" s="212"/>
      <c r="J549" s="208"/>
      <c r="K549" s="208"/>
      <c r="L549" s="213"/>
      <c r="M549" s="214"/>
      <c r="N549" s="215"/>
      <c r="O549" s="215"/>
      <c r="P549" s="215"/>
      <c r="Q549" s="215"/>
      <c r="R549" s="215"/>
      <c r="S549" s="215"/>
      <c r="T549" s="216"/>
      <c r="AT549" s="217" t="s">
        <v>231</v>
      </c>
      <c r="AU549" s="217" t="s">
        <v>91</v>
      </c>
      <c r="AV549" s="13" t="s">
        <v>91</v>
      </c>
      <c r="AW549" s="13" t="s">
        <v>36</v>
      </c>
      <c r="AX549" s="13" t="s">
        <v>82</v>
      </c>
      <c r="AY549" s="217" t="s">
        <v>220</v>
      </c>
    </row>
    <row r="550" spans="1:65" s="14" customFormat="1" ht="11.25">
      <c r="B550" s="218"/>
      <c r="C550" s="219"/>
      <c r="D550" s="201" t="s">
        <v>231</v>
      </c>
      <c r="E550" s="220" t="s">
        <v>1</v>
      </c>
      <c r="F550" s="221" t="s">
        <v>233</v>
      </c>
      <c r="G550" s="219"/>
      <c r="H550" s="222">
        <v>9.4760000000000009</v>
      </c>
      <c r="I550" s="223"/>
      <c r="J550" s="219"/>
      <c r="K550" s="219"/>
      <c r="L550" s="224"/>
      <c r="M550" s="225"/>
      <c r="N550" s="226"/>
      <c r="O550" s="226"/>
      <c r="P550" s="226"/>
      <c r="Q550" s="226"/>
      <c r="R550" s="226"/>
      <c r="S550" s="226"/>
      <c r="T550" s="227"/>
      <c r="AT550" s="228" t="s">
        <v>231</v>
      </c>
      <c r="AU550" s="228" t="s">
        <v>91</v>
      </c>
      <c r="AV550" s="14" t="s">
        <v>226</v>
      </c>
      <c r="AW550" s="14" t="s">
        <v>36</v>
      </c>
      <c r="AX550" s="14" t="s">
        <v>14</v>
      </c>
      <c r="AY550" s="228" t="s">
        <v>220</v>
      </c>
    </row>
    <row r="551" spans="1:65" s="2" customFormat="1" ht="76.349999999999994" customHeight="1">
      <c r="A551" s="34"/>
      <c r="B551" s="35"/>
      <c r="C551" s="188" t="s">
        <v>654</v>
      </c>
      <c r="D551" s="188" t="s">
        <v>222</v>
      </c>
      <c r="E551" s="189" t="s">
        <v>655</v>
      </c>
      <c r="F551" s="190" t="s">
        <v>656</v>
      </c>
      <c r="G551" s="191" t="s">
        <v>113</v>
      </c>
      <c r="H551" s="192">
        <v>9.1999999999999993</v>
      </c>
      <c r="I551" s="193"/>
      <c r="J551" s="194">
        <f>ROUND(I551*H551,2)</f>
        <v>0</v>
      </c>
      <c r="K551" s="190" t="s">
        <v>225</v>
      </c>
      <c r="L551" s="39"/>
      <c r="M551" s="195" t="s">
        <v>1</v>
      </c>
      <c r="N551" s="196" t="s">
        <v>47</v>
      </c>
      <c r="O551" s="71"/>
      <c r="P551" s="197">
        <f>O551*H551</f>
        <v>0</v>
      </c>
      <c r="Q551" s="197">
        <v>0</v>
      </c>
      <c r="R551" s="197">
        <f>Q551*H551</f>
        <v>0</v>
      </c>
      <c r="S551" s="197">
        <v>0</v>
      </c>
      <c r="T551" s="198">
        <f>S551*H551</f>
        <v>0</v>
      </c>
      <c r="U551" s="34"/>
      <c r="V551" s="34"/>
      <c r="W551" s="34"/>
      <c r="X551" s="34"/>
      <c r="Y551" s="34"/>
      <c r="Z551" s="34"/>
      <c r="AA551" s="34"/>
      <c r="AB551" s="34"/>
      <c r="AC551" s="34"/>
      <c r="AD551" s="34"/>
      <c r="AE551" s="34"/>
      <c r="AR551" s="199" t="s">
        <v>226</v>
      </c>
      <c r="AT551" s="199" t="s">
        <v>222</v>
      </c>
      <c r="AU551" s="199" t="s">
        <v>91</v>
      </c>
      <c r="AY551" s="17" t="s">
        <v>220</v>
      </c>
      <c r="BE551" s="200">
        <f>IF(N551="základní",J551,0)</f>
        <v>0</v>
      </c>
      <c r="BF551" s="200">
        <f>IF(N551="snížená",J551,0)</f>
        <v>0</v>
      </c>
      <c r="BG551" s="200">
        <f>IF(N551="zákl. přenesená",J551,0)</f>
        <v>0</v>
      </c>
      <c r="BH551" s="200">
        <f>IF(N551="sníž. přenesená",J551,0)</f>
        <v>0</v>
      </c>
      <c r="BI551" s="200">
        <f>IF(N551="nulová",J551,0)</f>
        <v>0</v>
      </c>
      <c r="BJ551" s="17" t="s">
        <v>14</v>
      </c>
      <c r="BK551" s="200">
        <f>ROUND(I551*H551,2)</f>
        <v>0</v>
      </c>
      <c r="BL551" s="17" t="s">
        <v>226</v>
      </c>
      <c r="BM551" s="199" t="s">
        <v>657</v>
      </c>
    </row>
    <row r="552" spans="1:65" s="2" customFormat="1" ht="48.75">
      <c r="A552" s="34"/>
      <c r="B552" s="35"/>
      <c r="C552" s="36"/>
      <c r="D552" s="201" t="s">
        <v>228</v>
      </c>
      <c r="E552" s="36"/>
      <c r="F552" s="202" t="s">
        <v>658</v>
      </c>
      <c r="G552" s="36"/>
      <c r="H552" s="36"/>
      <c r="I552" s="203"/>
      <c r="J552" s="36"/>
      <c r="K552" s="36"/>
      <c r="L552" s="39"/>
      <c r="M552" s="204"/>
      <c r="N552" s="205"/>
      <c r="O552" s="71"/>
      <c r="P552" s="71"/>
      <c r="Q552" s="71"/>
      <c r="R552" s="71"/>
      <c r="S552" s="71"/>
      <c r="T552" s="72"/>
      <c r="U552" s="34"/>
      <c r="V552" s="34"/>
      <c r="W552" s="34"/>
      <c r="X552" s="34"/>
      <c r="Y552" s="34"/>
      <c r="Z552" s="34"/>
      <c r="AA552" s="34"/>
      <c r="AB552" s="34"/>
      <c r="AC552" s="34"/>
      <c r="AD552" s="34"/>
      <c r="AE552" s="34"/>
      <c r="AT552" s="17" t="s">
        <v>228</v>
      </c>
      <c r="AU552" s="17" t="s">
        <v>91</v>
      </c>
    </row>
    <row r="553" spans="1:65" s="2" customFormat="1" ht="117">
      <c r="A553" s="34"/>
      <c r="B553" s="35"/>
      <c r="C553" s="36"/>
      <c r="D553" s="201" t="s">
        <v>229</v>
      </c>
      <c r="E553" s="36"/>
      <c r="F553" s="206" t="s">
        <v>646</v>
      </c>
      <c r="G553" s="36"/>
      <c r="H553" s="36"/>
      <c r="I553" s="203"/>
      <c r="J553" s="36"/>
      <c r="K553" s="36"/>
      <c r="L553" s="39"/>
      <c r="M553" s="204"/>
      <c r="N553" s="205"/>
      <c r="O553" s="71"/>
      <c r="P553" s="71"/>
      <c r="Q553" s="71"/>
      <c r="R553" s="71"/>
      <c r="S553" s="71"/>
      <c r="T553" s="72"/>
      <c r="U553" s="34"/>
      <c r="V553" s="34"/>
      <c r="W553" s="34"/>
      <c r="X553" s="34"/>
      <c r="Y553" s="34"/>
      <c r="Z553" s="34"/>
      <c r="AA553" s="34"/>
      <c r="AB553" s="34"/>
      <c r="AC553" s="34"/>
      <c r="AD553" s="34"/>
      <c r="AE553" s="34"/>
      <c r="AT553" s="17" t="s">
        <v>229</v>
      </c>
      <c r="AU553" s="17" t="s">
        <v>91</v>
      </c>
    </row>
    <row r="554" spans="1:65" s="15" customFormat="1" ht="11.25">
      <c r="B554" s="229"/>
      <c r="C554" s="230"/>
      <c r="D554" s="201" t="s">
        <v>231</v>
      </c>
      <c r="E554" s="231" t="s">
        <v>1</v>
      </c>
      <c r="F554" s="232" t="s">
        <v>647</v>
      </c>
      <c r="G554" s="230"/>
      <c r="H554" s="231" t="s">
        <v>1</v>
      </c>
      <c r="I554" s="233"/>
      <c r="J554" s="230"/>
      <c r="K554" s="230"/>
      <c r="L554" s="234"/>
      <c r="M554" s="235"/>
      <c r="N554" s="236"/>
      <c r="O554" s="236"/>
      <c r="P554" s="236"/>
      <c r="Q554" s="236"/>
      <c r="R554" s="236"/>
      <c r="S554" s="236"/>
      <c r="T554" s="237"/>
      <c r="AT554" s="238" t="s">
        <v>231</v>
      </c>
      <c r="AU554" s="238" t="s">
        <v>91</v>
      </c>
      <c r="AV554" s="15" t="s">
        <v>14</v>
      </c>
      <c r="AW554" s="15" t="s">
        <v>36</v>
      </c>
      <c r="AX554" s="15" t="s">
        <v>82</v>
      </c>
      <c r="AY554" s="238" t="s">
        <v>220</v>
      </c>
    </row>
    <row r="555" spans="1:65" s="13" customFormat="1" ht="11.25">
      <c r="B555" s="207"/>
      <c r="C555" s="208"/>
      <c r="D555" s="201" t="s">
        <v>231</v>
      </c>
      <c r="E555" s="209" t="s">
        <v>1</v>
      </c>
      <c r="F555" s="210" t="s">
        <v>648</v>
      </c>
      <c r="G555" s="208"/>
      <c r="H555" s="211">
        <v>9.1999999999999993</v>
      </c>
      <c r="I555" s="212"/>
      <c r="J555" s="208"/>
      <c r="K555" s="208"/>
      <c r="L555" s="213"/>
      <c r="M555" s="214"/>
      <c r="N555" s="215"/>
      <c r="O555" s="215"/>
      <c r="P555" s="215"/>
      <c r="Q555" s="215"/>
      <c r="R555" s="215"/>
      <c r="S555" s="215"/>
      <c r="T555" s="216"/>
      <c r="AT555" s="217" t="s">
        <v>231</v>
      </c>
      <c r="AU555" s="217" t="s">
        <v>91</v>
      </c>
      <c r="AV555" s="13" t="s">
        <v>91</v>
      </c>
      <c r="AW555" s="13" t="s">
        <v>36</v>
      </c>
      <c r="AX555" s="13" t="s">
        <v>82</v>
      </c>
      <c r="AY555" s="217" t="s">
        <v>220</v>
      </c>
    </row>
    <row r="556" spans="1:65" s="14" customFormat="1" ht="11.25">
      <c r="B556" s="218"/>
      <c r="C556" s="219"/>
      <c r="D556" s="201" t="s">
        <v>231</v>
      </c>
      <c r="E556" s="220" t="s">
        <v>1</v>
      </c>
      <c r="F556" s="221" t="s">
        <v>233</v>
      </c>
      <c r="G556" s="219"/>
      <c r="H556" s="222">
        <v>9.1999999999999993</v>
      </c>
      <c r="I556" s="223"/>
      <c r="J556" s="219"/>
      <c r="K556" s="219"/>
      <c r="L556" s="224"/>
      <c r="M556" s="225"/>
      <c r="N556" s="226"/>
      <c r="O556" s="226"/>
      <c r="P556" s="226"/>
      <c r="Q556" s="226"/>
      <c r="R556" s="226"/>
      <c r="S556" s="226"/>
      <c r="T556" s="227"/>
      <c r="AT556" s="228" t="s">
        <v>231</v>
      </c>
      <c r="AU556" s="228" t="s">
        <v>91</v>
      </c>
      <c r="AV556" s="14" t="s">
        <v>226</v>
      </c>
      <c r="AW556" s="14" t="s">
        <v>36</v>
      </c>
      <c r="AX556" s="14" t="s">
        <v>14</v>
      </c>
      <c r="AY556" s="228" t="s">
        <v>220</v>
      </c>
    </row>
    <row r="557" spans="1:65" s="12" customFormat="1" ht="22.9" customHeight="1">
      <c r="B557" s="172"/>
      <c r="C557" s="173"/>
      <c r="D557" s="174" t="s">
        <v>81</v>
      </c>
      <c r="E557" s="186" t="s">
        <v>283</v>
      </c>
      <c r="F557" s="186" t="s">
        <v>659</v>
      </c>
      <c r="G557" s="173"/>
      <c r="H557" s="173"/>
      <c r="I557" s="176"/>
      <c r="J557" s="187">
        <f>BK557</f>
        <v>0</v>
      </c>
      <c r="K557" s="173"/>
      <c r="L557" s="178"/>
      <c r="M557" s="179"/>
      <c r="N557" s="180"/>
      <c r="O557" s="180"/>
      <c r="P557" s="181">
        <f>SUM(P558:P617)</f>
        <v>0</v>
      </c>
      <c r="Q557" s="180"/>
      <c r="R557" s="181">
        <f>SUM(R558:R617)</f>
        <v>40.66469</v>
      </c>
      <c r="S557" s="180"/>
      <c r="T557" s="182">
        <f>SUM(T558:T617)</f>
        <v>52.856400000000001</v>
      </c>
      <c r="AR557" s="183" t="s">
        <v>14</v>
      </c>
      <c r="AT557" s="184" t="s">
        <v>81</v>
      </c>
      <c r="AU557" s="184" t="s">
        <v>14</v>
      </c>
      <c r="AY557" s="183" t="s">
        <v>220</v>
      </c>
      <c r="BK557" s="185">
        <f>SUM(BK558:BK617)</f>
        <v>0</v>
      </c>
    </row>
    <row r="558" spans="1:65" s="2" customFormat="1" ht="24.2" customHeight="1">
      <c r="A558" s="34"/>
      <c r="B558" s="35"/>
      <c r="C558" s="188" t="s">
        <v>660</v>
      </c>
      <c r="D558" s="188" t="s">
        <v>222</v>
      </c>
      <c r="E558" s="189" t="s">
        <v>661</v>
      </c>
      <c r="F558" s="190" t="s">
        <v>662</v>
      </c>
      <c r="G558" s="191" t="s">
        <v>131</v>
      </c>
      <c r="H558" s="192">
        <v>25.42</v>
      </c>
      <c r="I558" s="193"/>
      <c r="J558" s="194">
        <f>ROUND(I558*H558,2)</f>
        <v>0</v>
      </c>
      <c r="K558" s="190" t="s">
        <v>225</v>
      </c>
      <c r="L558" s="39"/>
      <c r="M558" s="195" t="s">
        <v>1</v>
      </c>
      <c r="N558" s="196" t="s">
        <v>47</v>
      </c>
      <c r="O558" s="71"/>
      <c r="P558" s="197">
        <f>O558*H558</f>
        <v>0</v>
      </c>
      <c r="Q558" s="197">
        <v>0</v>
      </c>
      <c r="R558" s="197">
        <f>Q558*H558</f>
        <v>0</v>
      </c>
      <c r="S558" s="197">
        <v>1.92</v>
      </c>
      <c r="T558" s="198">
        <f>S558*H558</f>
        <v>48.806400000000004</v>
      </c>
      <c r="U558" s="34"/>
      <c r="V558" s="34"/>
      <c r="W558" s="34"/>
      <c r="X558" s="34"/>
      <c r="Y558" s="34"/>
      <c r="Z558" s="34"/>
      <c r="AA558" s="34"/>
      <c r="AB558" s="34"/>
      <c r="AC558" s="34"/>
      <c r="AD558" s="34"/>
      <c r="AE558" s="34"/>
      <c r="AR558" s="199" t="s">
        <v>226</v>
      </c>
      <c r="AT558" s="199" t="s">
        <v>222</v>
      </c>
      <c r="AU558" s="199" t="s">
        <v>91</v>
      </c>
      <c r="AY558" s="17" t="s">
        <v>220</v>
      </c>
      <c r="BE558" s="200">
        <f>IF(N558="základní",J558,0)</f>
        <v>0</v>
      </c>
      <c r="BF558" s="200">
        <f>IF(N558="snížená",J558,0)</f>
        <v>0</v>
      </c>
      <c r="BG558" s="200">
        <f>IF(N558="zákl. přenesená",J558,0)</f>
        <v>0</v>
      </c>
      <c r="BH558" s="200">
        <f>IF(N558="sníž. přenesená",J558,0)</f>
        <v>0</v>
      </c>
      <c r="BI558" s="200">
        <f>IF(N558="nulová",J558,0)</f>
        <v>0</v>
      </c>
      <c r="BJ558" s="17" t="s">
        <v>14</v>
      </c>
      <c r="BK558" s="200">
        <f>ROUND(I558*H558,2)</f>
        <v>0</v>
      </c>
      <c r="BL558" s="17" t="s">
        <v>226</v>
      </c>
      <c r="BM558" s="199" t="s">
        <v>663</v>
      </c>
    </row>
    <row r="559" spans="1:65" s="2" customFormat="1" ht="19.5">
      <c r="A559" s="34"/>
      <c r="B559" s="35"/>
      <c r="C559" s="36"/>
      <c r="D559" s="201" t="s">
        <v>228</v>
      </c>
      <c r="E559" s="36"/>
      <c r="F559" s="202" t="s">
        <v>662</v>
      </c>
      <c r="G559" s="36"/>
      <c r="H559" s="36"/>
      <c r="I559" s="203"/>
      <c r="J559" s="36"/>
      <c r="K559" s="36"/>
      <c r="L559" s="39"/>
      <c r="M559" s="204"/>
      <c r="N559" s="205"/>
      <c r="O559" s="71"/>
      <c r="P559" s="71"/>
      <c r="Q559" s="71"/>
      <c r="R559" s="71"/>
      <c r="S559" s="71"/>
      <c r="T559" s="72"/>
      <c r="U559" s="34"/>
      <c r="V559" s="34"/>
      <c r="W559" s="34"/>
      <c r="X559" s="34"/>
      <c r="Y559" s="34"/>
      <c r="Z559" s="34"/>
      <c r="AA559" s="34"/>
      <c r="AB559" s="34"/>
      <c r="AC559" s="34"/>
      <c r="AD559" s="34"/>
      <c r="AE559" s="34"/>
      <c r="AT559" s="17" t="s">
        <v>228</v>
      </c>
      <c r="AU559" s="17" t="s">
        <v>91</v>
      </c>
    </row>
    <row r="560" spans="1:65" s="15" customFormat="1" ht="11.25">
      <c r="B560" s="229"/>
      <c r="C560" s="230"/>
      <c r="D560" s="201" t="s">
        <v>231</v>
      </c>
      <c r="E560" s="231" t="s">
        <v>1</v>
      </c>
      <c r="F560" s="232" t="s">
        <v>664</v>
      </c>
      <c r="G560" s="230"/>
      <c r="H560" s="231" t="s">
        <v>1</v>
      </c>
      <c r="I560" s="233"/>
      <c r="J560" s="230"/>
      <c r="K560" s="230"/>
      <c r="L560" s="234"/>
      <c r="M560" s="235"/>
      <c r="N560" s="236"/>
      <c r="O560" s="236"/>
      <c r="P560" s="236"/>
      <c r="Q560" s="236"/>
      <c r="R560" s="236"/>
      <c r="S560" s="236"/>
      <c r="T560" s="237"/>
      <c r="AT560" s="238" t="s">
        <v>231</v>
      </c>
      <c r="AU560" s="238" t="s">
        <v>91</v>
      </c>
      <c r="AV560" s="15" t="s">
        <v>14</v>
      </c>
      <c r="AW560" s="15" t="s">
        <v>36</v>
      </c>
      <c r="AX560" s="15" t="s">
        <v>82</v>
      </c>
      <c r="AY560" s="238" t="s">
        <v>220</v>
      </c>
    </row>
    <row r="561" spans="1:65" s="13" customFormat="1" ht="11.25">
      <c r="B561" s="207"/>
      <c r="C561" s="208"/>
      <c r="D561" s="201" t="s">
        <v>231</v>
      </c>
      <c r="E561" s="209" t="s">
        <v>1</v>
      </c>
      <c r="F561" s="210" t="s">
        <v>665</v>
      </c>
      <c r="G561" s="208"/>
      <c r="H561" s="211">
        <v>0.32500000000000001</v>
      </c>
      <c r="I561" s="212"/>
      <c r="J561" s="208"/>
      <c r="K561" s="208"/>
      <c r="L561" s="213"/>
      <c r="M561" s="214"/>
      <c r="N561" s="215"/>
      <c r="O561" s="215"/>
      <c r="P561" s="215"/>
      <c r="Q561" s="215"/>
      <c r="R561" s="215"/>
      <c r="S561" s="215"/>
      <c r="T561" s="216"/>
      <c r="AT561" s="217" t="s">
        <v>231</v>
      </c>
      <c r="AU561" s="217" t="s">
        <v>91</v>
      </c>
      <c r="AV561" s="13" t="s">
        <v>91</v>
      </c>
      <c r="AW561" s="13" t="s">
        <v>36</v>
      </c>
      <c r="AX561" s="13" t="s">
        <v>82</v>
      </c>
      <c r="AY561" s="217" t="s">
        <v>220</v>
      </c>
    </row>
    <row r="562" spans="1:65" s="13" customFormat="1" ht="11.25">
      <c r="B562" s="207"/>
      <c r="C562" s="208"/>
      <c r="D562" s="201" t="s">
        <v>231</v>
      </c>
      <c r="E562" s="209" t="s">
        <v>1</v>
      </c>
      <c r="F562" s="210" t="s">
        <v>666</v>
      </c>
      <c r="G562" s="208"/>
      <c r="H562" s="211">
        <v>3.9</v>
      </c>
      <c r="I562" s="212"/>
      <c r="J562" s="208"/>
      <c r="K562" s="208"/>
      <c r="L562" s="213"/>
      <c r="M562" s="214"/>
      <c r="N562" s="215"/>
      <c r="O562" s="215"/>
      <c r="P562" s="215"/>
      <c r="Q562" s="215"/>
      <c r="R562" s="215"/>
      <c r="S562" s="215"/>
      <c r="T562" s="216"/>
      <c r="AT562" s="217" t="s">
        <v>231</v>
      </c>
      <c r="AU562" s="217" t="s">
        <v>91</v>
      </c>
      <c r="AV562" s="13" t="s">
        <v>91</v>
      </c>
      <c r="AW562" s="13" t="s">
        <v>36</v>
      </c>
      <c r="AX562" s="13" t="s">
        <v>82</v>
      </c>
      <c r="AY562" s="217" t="s">
        <v>220</v>
      </c>
    </row>
    <row r="563" spans="1:65" s="15" customFormat="1" ht="11.25">
      <c r="B563" s="229"/>
      <c r="C563" s="230"/>
      <c r="D563" s="201" t="s">
        <v>231</v>
      </c>
      <c r="E563" s="231" t="s">
        <v>1</v>
      </c>
      <c r="F563" s="232" t="s">
        <v>667</v>
      </c>
      <c r="G563" s="230"/>
      <c r="H563" s="231" t="s">
        <v>1</v>
      </c>
      <c r="I563" s="233"/>
      <c r="J563" s="230"/>
      <c r="K563" s="230"/>
      <c r="L563" s="234"/>
      <c r="M563" s="235"/>
      <c r="N563" s="236"/>
      <c r="O563" s="236"/>
      <c r="P563" s="236"/>
      <c r="Q563" s="236"/>
      <c r="R563" s="236"/>
      <c r="S563" s="236"/>
      <c r="T563" s="237"/>
      <c r="AT563" s="238" t="s">
        <v>231</v>
      </c>
      <c r="AU563" s="238" t="s">
        <v>91</v>
      </c>
      <c r="AV563" s="15" t="s">
        <v>14</v>
      </c>
      <c r="AW563" s="15" t="s">
        <v>36</v>
      </c>
      <c r="AX563" s="15" t="s">
        <v>82</v>
      </c>
      <c r="AY563" s="238" t="s">
        <v>220</v>
      </c>
    </row>
    <row r="564" spans="1:65" s="13" customFormat="1" ht="11.25">
      <c r="B564" s="207"/>
      <c r="C564" s="208"/>
      <c r="D564" s="201" t="s">
        <v>231</v>
      </c>
      <c r="E564" s="209" t="s">
        <v>1</v>
      </c>
      <c r="F564" s="210" t="s">
        <v>372</v>
      </c>
      <c r="G564" s="208"/>
      <c r="H564" s="211">
        <v>0</v>
      </c>
      <c r="I564" s="212"/>
      <c r="J564" s="208"/>
      <c r="K564" s="208"/>
      <c r="L564" s="213"/>
      <c r="M564" s="214"/>
      <c r="N564" s="215"/>
      <c r="O564" s="215"/>
      <c r="P564" s="215"/>
      <c r="Q564" s="215"/>
      <c r="R564" s="215"/>
      <c r="S564" s="215"/>
      <c r="T564" s="216"/>
      <c r="AT564" s="217" t="s">
        <v>231</v>
      </c>
      <c r="AU564" s="217" t="s">
        <v>91</v>
      </c>
      <c r="AV564" s="13" t="s">
        <v>91</v>
      </c>
      <c r="AW564" s="13" t="s">
        <v>36</v>
      </c>
      <c r="AX564" s="13" t="s">
        <v>82</v>
      </c>
      <c r="AY564" s="217" t="s">
        <v>220</v>
      </c>
    </row>
    <row r="565" spans="1:65" s="15" customFormat="1" ht="22.5">
      <c r="B565" s="229"/>
      <c r="C565" s="230"/>
      <c r="D565" s="201" t="s">
        <v>231</v>
      </c>
      <c r="E565" s="231" t="s">
        <v>1</v>
      </c>
      <c r="F565" s="232" t="s">
        <v>668</v>
      </c>
      <c r="G565" s="230"/>
      <c r="H565" s="231" t="s">
        <v>1</v>
      </c>
      <c r="I565" s="233"/>
      <c r="J565" s="230"/>
      <c r="K565" s="230"/>
      <c r="L565" s="234"/>
      <c r="M565" s="235"/>
      <c r="N565" s="236"/>
      <c r="O565" s="236"/>
      <c r="P565" s="236"/>
      <c r="Q565" s="236"/>
      <c r="R565" s="236"/>
      <c r="S565" s="236"/>
      <c r="T565" s="237"/>
      <c r="AT565" s="238" t="s">
        <v>231</v>
      </c>
      <c r="AU565" s="238" t="s">
        <v>91</v>
      </c>
      <c r="AV565" s="15" t="s">
        <v>14</v>
      </c>
      <c r="AW565" s="15" t="s">
        <v>36</v>
      </c>
      <c r="AX565" s="15" t="s">
        <v>82</v>
      </c>
      <c r="AY565" s="238" t="s">
        <v>220</v>
      </c>
    </row>
    <row r="566" spans="1:65" s="13" customFormat="1" ht="11.25">
      <c r="B566" s="207"/>
      <c r="C566" s="208"/>
      <c r="D566" s="201" t="s">
        <v>231</v>
      </c>
      <c r="E566" s="209" t="s">
        <v>1</v>
      </c>
      <c r="F566" s="210" t="s">
        <v>669</v>
      </c>
      <c r="G566" s="208"/>
      <c r="H566" s="211">
        <v>21.195</v>
      </c>
      <c r="I566" s="212"/>
      <c r="J566" s="208"/>
      <c r="K566" s="208"/>
      <c r="L566" s="213"/>
      <c r="M566" s="214"/>
      <c r="N566" s="215"/>
      <c r="O566" s="215"/>
      <c r="P566" s="215"/>
      <c r="Q566" s="215"/>
      <c r="R566" s="215"/>
      <c r="S566" s="215"/>
      <c r="T566" s="216"/>
      <c r="AT566" s="217" t="s">
        <v>231</v>
      </c>
      <c r="AU566" s="217" t="s">
        <v>91</v>
      </c>
      <c r="AV566" s="13" t="s">
        <v>91</v>
      </c>
      <c r="AW566" s="13" t="s">
        <v>36</v>
      </c>
      <c r="AX566" s="13" t="s">
        <v>82</v>
      </c>
      <c r="AY566" s="217" t="s">
        <v>220</v>
      </c>
    </row>
    <row r="567" spans="1:65" s="14" customFormat="1" ht="11.25">
      <c r="B567" s="218"/>
      <c r="C567" s="219"/>
      <c r="D567" s="201" t="s">
        <v>231</v>
      </c>
      <c r="E567" s="220" t="s">
        <v>1</v>
      </c>
      <c r="F567" s="221" t="s">
        <v>233</v>
      </c>
      <c r="G567" s="219"/>
      <c r="H567" s="222">
        <v>25.42</v>
      </c>
      <c r="I567" s="223"/>
      <c r="J567" s="219"/>
      <c r="K567" s="219"/>
      <c r="L567" s="224"/>
      <c r="M567" s="225"/>
      <c r="N567" s="226"/>
      <c r="O567" s="226"/>
      <c r="P567" s="226"/>
      <c r="Q567" s="226"/>
      <c r="R567" s="226"/>
      <c r="S567" s="226"/>
      <c r="T567" s="227"/>
      <c r="AT567" s="228" t="s">
        <v>231</v>
      </c>
      <c r="AU567" s="228" t="s">
        <v>91</v>
      </c>
      <c r="AV567" s="14" t="s">
        <v>226</v>
      </c>
      <c r="AW567" s="14" t="s">
        <v>36</v>
      </c>
      <c r="AX567" s="14" t="s">
        <v>14</v>
      </c>
      <c r="AY567" s="228" t="s">
        <v>220</v>
      </c>
    </row>
    <row r="568" spans="1:65" s="2" customFormat="1" ht="24.2" customHeight="1">
      <c r="A568" s="34"/>
      <c r="B568" s="35"/>
      <c r="C568" s="188" t="s">
        <v>670</v>
      </c>
      <c r="D568" s="188" t="s">
        <v>222</v>
      </c>
      <c r="E568" s="189" t="s">
        <v>671</v>
      </c>
      <c r="F568" s="190" t="s">
        <v>672</v>
      </c>
      <c r="G568" s="191" t="s">
        <v>493</v>
      </c>
      <c r="H568" s="192">
        <v>27</v>
      </c>
      <c r="I568" s="193"/>
      <c r="J568" s="194">
        <f>ROUND(I568*H568,2)</f>
        <v>0</v>
      </c>
      <c r="K568" s="190" t="s">
        <v>225</v>
      </c>
      <c r="L568" s="39"/>
      <c r="M568" s="195" t="s">
        <v>1</v>
      </c>
      <c r="N568" s="196" t="s">
        <v>47</v>
      </c>
      <c r="O568" s="71"/>
      <c r="P568" s="197">
        <f>O568*H568</f>
        <v>0</v>
      </c>
      <c r="Q568" s="197">
        <v>1.0189999999999999E-2</v>
      </c>
      <c r="R568" s="197">
        <f>Q568*H568</f>
        <v>0.27512999999999999</v>
      </c>
      <c r="S568" s="197">
        <v>0</v>
      </c>
      <c r="T568" s="198">
        <f>S568*H568</f>
        <v>0</v>
      </c>
      <c r="U568" s="34"/>
      <c r="V568" s="34"/>
      <c r="W568" s="34"/>
      <c r="X568" s="34"/>
      <c r="Y568" s="34"/>
      <c r="Z568" s="34"/>
      <c r="AA568" s="34"/>
      <c r="AB568" s="34"/>
      <c r="AC568" s="34"/>
      <c r="AD568" s="34"/>
      <c r="AE568" s="34"/>
      <c r="AR568" s="199" t="s">
        <v>226</v>
      </c>
      <c r="AT568" s="199" t="s">
        <v>222</v>
      </c>
      <c r="AU568" s="199" t="s">
        <v>91</v>
      </c>
      <c r="AY568" s="17" t="s">
        <v>220</v>
      </c>
      <c r="BE568" s="200">
        <f>IF(N568="základní",J568,0)</f>
        <v>0</v>
      </c>
      <c r="BF568" s="200">
        <f>IF(N568="snížená",J568,0)</f>
        <v>0</v>
      </c>
      <c r="BG568" s="200">
        <f>IF(N568="zákl. přenesená",J568,0)</f>
        <v>0</v>
      </c>
      <c r="BH568" s="200">
        <f>IF(N568="sníž. přenesená",J568,0)</f>
        <v>0</v>
      </c>
      <c r="BI568" s="200">
        <f>IF(N568="nulová",J568,0)</f>
        <v>0</v>
      </c>
      <c r="BJ568" s="17" t="s">
        <v>14</v>
      </c>
      <c r="BK568" s="200">
        <f>ROUND(I568*H568,2)</f>
        <v>0</v>
      </c>
      <c r="BL568" s="17" t="s">
        <v>226</v>
      </c>
      <c r="BM568" s="199" t="s">
        <v>673</v>
      </c>
    </row>
    <row r="569" spans="1:65" s="2" customFormat="1" ht="19.5">
      <c r="A569" s="34"/>
      <c r="B569" s="35"/>
      <c r="C569" s="36"/>
      <c r="D569" s="201" t="s">
        <v>228</v>
      </c>
      <c r="E569" s="36"/>
      <c r="F569" s="202" t="s">
        <v>672</v>
      </c>
      <c r="G569" s="36"/>
      <c r="H569" s="36"/>
      <c r="I569" s="203"/>
      <c r="J569" s="36"/>
      <c r="K569" s="36"/>
      <c r="L569" s="39"/>
      <c r="M569" s="204"/>
      <c r="N569" s="205"/>
      <c r="O569" s="71"/>
      <c r="P569" s="71"/>
      <c r="Q569" s="71"/>
      <c r="R569" s="71"/>
      <c r="S569" s="71"/>
      <c r="T569" s="72"/>
      <c r="U569" s="34"/>
      <c r="V569" s="34"/>
      <c r="W569" s="34"/>
      <c r="X569" s="34"/>
      <c r="Y569" s="34"/>
      <c r="Z569" s="34"/>
      <c r="AA569" s="34"/>
      <c r="AB569" s="34"/>
      <c r="AC569" s="34"/>
      <c r="AD569" s="34"/>
      <c r="AE569" s="34"/>
      <c r="AT569" s="17" t="s">
        <v>228</v>
      </c>
      <c r="AU569" s="17" t="s">
        <v>91</v>
      </c>
    </row>
    <row r="570" spans="1:65" s="2" customFormat="1" ht="39">
      <c r="A570" s="34"/>
      <c r="B570" s="35"/>
      <c r="C570" s="36"/>
      <c r="D570" s="201" t="s">
        <v>229</v>
      </c>
      <c r="E570" s="36"/>
      <c r="F570" s="206" t="s">
        <v>674</v>
      </c>
      <c r="G570" s="36"/>
      <c r="H570" s="36"/>
      <c r="I570" s="203"/>
      <c r="J570" s="36"/>
      <c r="K570" s="36"/>
      <c r="L570" s="39"/>
      <c r="M570" s="204"/>
      <c r="N570" s="205"/>
      <c r="O570" s="71"/>
      <c r="P570" s="71"/>
      <c r="Q570" s="71"/>
      <c r="R570" s="71"/>
      <c r="S570" s="71"/>
      <c r="T570" s="72"/>
      <c r="U570" s="34"/>
      <c r="V570" s="34"/>
      <c r="W570" s="34"/>
      <c r="X570" s="34"/>
      <c r="Y570" s="34"/>
      <c r="Z570" s="34"/>
      <c r="AA570" s="34"/>
      <c r="AB570" s="34"/>
      <c r="AC570" s="34"/>
      <c r="AD570" s="34"/>
      <c r="AE570" s="34"/>
      <c r="AT570" s="17" t="s">
        <v>229</v>
      </c>
      <c r="AU570" s="17" t="s">
        <v>91</v>
      </c>
    </row>
    <row r="571" spans="1:65" s="15" customFormat="1" ht="11.25">
      <c r="B571" s="229"/>
      <c r="C571" s="230"/>
      <c r="D571" s="201" t="s">
        <v>231</v>
      </c>
      <c r="E571" s="231" t="s">
        <v>1</v>
      </c>
      <c r="F571" s="232" t="s">
        <v>675</v>
      </c>
      <c r="G571" s="230"/>
      <c r="H571" s="231" t="s">
        <v>1</v>
      </c>
      <c r="I571" s="233"/>
      <c r="J571" s="230"/>
      <c r="K571" s="230"/>
      <c r="L571" s="234"/>
      <c r="M571" s="235"/>
      <c r="N571" s="236"/>
      <c r="O571" s="236"/>
      <c r="P571" s="236"/>
      <c r="Q571" s="236"/>
      <c r="R571" s="236"/>
      <c r="S571" s="236"/>
      <c r="T571" s="237"/>
      <c r="AT571" s="238" t="s">
        <v>231</v>
      </c>
      <c r="AU571" s="238" t="s">
        <v>91</v>
      </c>
      <c r="AV571" s="15" t="s">
        <v>14</v>
      </c>
      <c r="AW571" s="15" t="s">
        <v>36</v>
      </c>
      <c r="AX571" s="15" t="s">
        <v>82</v>
      </c>
      <c r="AY571" s="238" t="s">
        <v>220</v>
      </c>
    </row>
    <row r="572" spans="1:65" s="13" customFormat="1" ht="11.25">
      <c r="B572" s="207"/>
      <c r="C572" s="208"/>
      <c r="D572" s="201" t="s">
        <v>231</v>
      </c>
      <c r="E572" s="209" t="s">
        <v>1</v>
      </c>
      <c r="F572" s="210" t="s">
        <v>676</v>
      </c>
      <c r="G572" s="208"/>
      <c r="H572" s="211">
        <v>27</v>
      </c>
      <c r="I572" s="212"/>
      <c r="J572" s="208"/>
      <c r="K572" s="208"/>
      <c r="L572" s="213"/>
      <c r="M572" s="214"/>
      <c r="N572" s="215"/>
      <c r="O572" s="215"/>
      <c r="P572" s="215"/>
      <c r="Q572" s="215"/>
      <c r="R572" s="215"/>
      <c r="S572" s="215"/>
      <c r="T572" s="216"/>
      <c r="AT572" s="217" t="s">
        <v>231</v>
      </c>
      <c r="AU572" s="217" t="s">
        <v>91</v>
      </c>
      <c r="AV572" s="13" t="s">
        <v>91</v>
      </c>
      <c r="AW572" s="13" t="s">
        <v>36</v>
      </c>
      <c r="AX572" s="13" t="s">
        <v>82</v>
      </c>
      <c r="AY572" s="217" t="s">
        <v>220</v>
      </c>
    </row>
    <row r="573" spans="1:65" s="14" customFormat="1" ht="11.25">
      <c r="B573" s="218"/>
      <c r="C573" s="219"/>
      <c r="D573" s="201" t="s">
        <v>231</v>
      </c>
      <c r="E573" s="220" t="s">
        <v>1</v>
      </c>
      <c r="F573" s="221" t="s">
        <v>233</v>
      </c>
      <c r="G573" s="219"/>
      <c r="H573" s="222">
        <v>27</v>
      </c>
      <c r="I573" s="223"/>
      <c r="J573" s="219"/>
      <c r="K573" s="219"/>
      <c r="L573" s="224"/>
      <c r="M573" s="225"/>
      <c r="N573" s="226"/>
      <c r="O573" s="226"/>
      <c r="P573" s="226"/>
      <c r="Q573" s="226"/>
      <c r="R573" s="226"/>
      <c r="S573" s="226"/>
      <c r="T573" s="227"/>
      <c r="AT573" s="228" t="s">
        <v>231</v>
      </c>
      <c r="AU573" s="228" t="s">
        <v>91</v>
      </c>
      <c r="AV573" s="14" t="s">
        <v>226</v>
      </c>
      <c r="AW573" s="14" t="s">
        <v>36</v>
      </c>
      <c r="AX573" s="14" t="s">
        <v>14</v>
      </c>
      <c r="AY573" s="228" t="s">
        <v>220</v>
      </c>
    </row>
    <row r="574" spans="1:65" s="2" customFormat="1" ht="24.2" customHeight="1">
      <c r="A574" s="34"/>
      <c r="B574" s="35"/>
      <c r="C574" s="239" t="s">
        <v>677</v>
      </c>
      <c r="D574" s="239" t="s">
        <v>415</v>
      </c>
      <c r="E574" s="240" t="s">
        <v>678</v>
      </c>
      <c r="F574" s="241" t="s">
        <v>679</v>
      </c>
      <c r="G574" s="242" t="s">
        <v>493</v>
      </c>
      <c r="H574" s="243">
        <v>27</v>
      </c>
      <c r="I574" s="244"/>
      <c r="J574" s="245">
        <f>ROUND(I574*H574,2)</f>
        <v>0</v>
      </c>
      <c r="K574" s="241" t="s">
        <v>225</v>
      </c>
      <c r="L574" s="246"/>
      <c r="M574" s="247" t="s">
        <v>1</v>
      </c>
      <c r="N574" s="248" t="s">
        <v>47</v>
      </c>
      <c r="O574" s="71"/>
      <c r="P574" s="197">
        <f>O574*H574</f>
        <v>0</v>
      </c>
      <c r="Q574" s="197">
        <v>0.54800000000000004</v>
      </c>
      <c r="R574" s="197">
        <f>Q574*H574</f>
        <v>14.796000000000001</v>
      </c>
      <c r="S574" s="197">
        <v>0</v>
      </c>
      <c r="T574" s="198">
        <f>S574*H574</f>
        <v>0</v>
      </c>
      <c r="U574" s="34"/>
      <c r="V574" s="34"/>
      <c r="W574" s="34"/>
      <c r="X574" s="34"/>
      <c r="Y574" s="34"/>
      <c r="Z574" s="34"/>
      <c r="AA574" s="34"/>
      <c r="AB574" s="34"/>
      <c r="AC574" s="34"/>
      <c r="AD574" s="34"/>
      <c r="AE574" s="34"/>
      <c r="AR574" s="199" t="s">
        <v>283</v>
      </c>
      <c r="AT574" s="199" t="s">
        <v>415</v>
      </c>
      <c r="AU574" s="199" t="s">
        <v>91</v>
      </c>
      <c r="AY574" s="17" t="s">
        <v>220</v>
      </c>
      <c r="BE574" s="200">
        <f>IF(N574="základní",J574,0)</f>
        <v>0</v>
      </c>
      <c r="BF574" s="200">
        <f>IF(N574="snížená",J574,0)</f>
        <v>0</v>
      </c>
      <c r="BG574" s="200">
        <f>IF(N574="zákl. přenesená",J574,0)</f>
        <v>0</v>
      </c>
      <c r="BH574" s="200">
        <f>IF(N574="sníž. přenesená",J574,0)</f>
        <v>0</v>
      </c>
      <c r="BI574" s="200">
        <f>IF(N574="nulová",J574,0)</f>
        <v>0</v>
      </c>
      <c r="BJ574" s="17" t="s">
        <v>14</v>
      </c>
      <c r="BK574" s="200">
        <f>ROUND(I574*H574,2)</f>
        <v>0</v>
      </c>
      <c r="BL574" s="17" t="s">
        <v>226</v>
      </c>
      <c r="BM574" s="199" t="s">
        <v>680</v>
      </c>
    </row>
    <row r="575" spans="1:65" s="2" customFormat="1" ht="19.5">
      <c r="A575" s="34"/>
      <c r="B575" s="35"/>
      <c r="C575" s="36"/>
      <c r="D575" s="201" t="s">
        <v>228</v>
      </c>
      <c r="E575" s="36"/>
      <c r="F575" s="202" t="s">
        <v>679</v>
      </c>
      <c r="G575" s="36"/>
      <c r="H575" s="36"/>
      <c r="I575" s="203"/>
      <c r="J575" s="36"/>
      <c r="K575" s="36"/>
      <c r="L575" s="39"/>
      <c r="M575" s="204"/>
      <c r="N575" s="205"/>
      <c r="O575" s="71"/>
      <c r="P575" s="71"/>
      <c r="Q575" s="71"/>
      <c r="R575" s="71"/>
      <c r="S575" s="71"/>
      <c r="T575" s="72"/>
      <c r="U575" s="34"/>
      <c r="V575" s="34"/>
      <c r="W575" s="34"/>
      <c r="X575" s="34"/>
      <c r="Y575" s="34"/>
      <c r="Z575" s="34"/>
      <c r="AA575" s="34"/>
      <c r="AB575" s="34"/>
      <c r="AC575" s="34"/>
      <c r="AD575" s="34"/>
      <c r="AE575" s="34"/>
      <c r="AT575" s="17" t="s">
        <v>228</v>
      </c>
      <c r="AU575" s="17" t="s">
        <v>91</v>
      </c>
    </row>
    <row r="576" spans="1:65" s="2" customFormat="1" ht="24.2" customHeight="1">
      <c r="A576" s="34"/>
      <c r="B576" s="35"/>
      <c r="C576" s="239" t="s">
        <v>681</v>
      </c>
      <c r="D576" s="239" t="s">
        <v>415</v>
      </c>
      <c r="E576" s="240" t="s">
        <v>682</v>
      </c>
      <c r="F576" s="241" t="s">
        <v>683</v>
      </c>
      <c r="G576" s="242" t="s">
        <v>493</v>
      </c>
      <c r="H576" s="243">
        <v>27</v>
      </c>
      <c r="I576" s="244"/>
      <c r="J576" s="245">
        <f>ROUND(I576*H576,2)</f>
        <v>0</v>
      </c>
      <c r="K576" s="241" t="s">
        <v>225</v>
      </c>
      <c r="L576" s="246"/>
      <c r="M576" s="247" t="s">
        <v>1</v>
      </c>
      <c r="N576" s="248" t="s">
        <v>47</v>
      </c>
      <c r="O576" s="71"/>
      <c r="P576" s="197">
        <f>O576*H576</f>
        <v>0</v>
      </c>
      <c r="Q576" s="197">
        <v>2E-3</v>
      </c>
      <c r="R576" s="197">
        <f>Q576*H576</f>
        <v>5.3999999999999999E-2</v>
      </c>
      <c r="S576" s="197">
        <v>0</v>
      </c>
      <c r="T576" s="198">
        <f>S576*H576</f>
        <v>0</v>
      </c>
      <c r="U576" s="34"/>
      <c r="V576" s="34"/>
      <c r="W576" s="34"/>
      <c r="X576" s="34"/>
      <c r="Y576" s="34"/>
      <c r="Z576" s="34"/>
      <c r="AA576" s="34"/>
      <c r="AB576" s="34"/>
      <c r="AC576" s="34"/>
      <c r="AD576" s="34"/>
      <c r="AE576" s="34"/>
      <c r="AR576" s="199" t="s">
        <v>283</v>
      </c>
      <c r="AT576" s="199" t="s">
        <v>415</v>
      </c>
      <c r="AU576" s="199" t="s">
        <v>91</v>
      </c>
      <c r="AY576" s="17" t="s">
        <v>220</v>
      </c>
      <c r="BE576" s="200">
        <f>IF(N576="základní",J576,0)</f>
        <v>0</v>
      </c>
      <c r="BF576" s="200">
        <f>IF(N576="snížená",J576,0)</f>
        <v>0</v>
      </c>
      <c r="BG576" s="200">
        <f>IF(N576="zákl. přenesená",J576,0)</f>
        <v>0</v>
      </c>
      <c r="BH576" s="200">
        <f>IF(N576="sníž. přenesená",J576,0)</f>
        <v>0</v>
      </c>
      <c r="BI576" s="200">
        <f>IF(N576="nulová",J576,0)</f>
        <v>0</v>
      </c>
      <c r="BJ576" s="17" t="s">
        <v>14</v>
      </c>
      <c r="BK576" s="200">
        <f>ROUND(I576*H576,2)</f>
        <v>0</v>
      </c>
      <c r="BL576" s="17" t="s">
        <v>226</v>
      </c>
      <c r="BM576" s="199" t="s">
        <v>684</v>
      </c>
    </row>
    <row r="577" spans="1:65" s="2" customFormat="1" ht="11.25">
      <c r="A577" s="34"/>
      <c r="B577" s="35"/>
      <c r="C577" s="36"/>
      <c r="D577" s="201" t="s">
        <v>228</v>
      </c>
      <c r="E577" s="36"/>
      <c r="F577" s="202" t="s">
        <v>683</v>
      </c>
      <c r="G577" s="36"/>
      <c r="H577" s="36"/>
      <c r="I577" s="203"/>
      <c r="J577" s="36"/>
      <c r="K577" s="36"/>
      <c r="L577" s="39"/>
      <c r="M577" s="204"/>
      <c r="N577" s="205"/>
      <c r="O577" s="71"/>
      <c r="P577" s="71"/>
      <c r="Q577" s="71"/>
      <c r="R577" s="71"/>
      <c r="S577" s="71"/>
      <c r="T577" s="72"/>
      <c r="U577" s="34"/>
      <c r="V577" s="34"/>
      <c r="W577" s="34"/>
      <c r="X577" s="34"/>
      <c r="Y577" s="34"/>
      <c r="Z577" s="34"/>
      <c r="AA577" s="34"/>
      <c r="AB577" s="34"/>
      <c r="AC577" s="34"/>
      <c r="AD577" s="34"/>
      <c r="AE577" s="34"/>
      <c r="AT577" s="17" t="s">
        <v>228</v>
      </c>
      <c r="AU577" s="17" t="s">
        <v>91</v>
      </c>
    </row>
    <row r="578" spans="1:65" s="2" customFormat="1" ht="24.2" customHeight="1">
      <c r="A578" s="34"/>
      <c r="B578" s="35"/>
      <c r="C578" s="188" t="s">
        <v>685</v>
      </c>
      <c r="D578" s="188" t="s">
        <v>222</v>
      </c>
      <c r="E578" s="189" t="s">
        <v>686</v>
      </c>
      <c r="F578" s="190" t="s">
        <v>687</v>
      </c>
      <c r="G578" s="191" t="s">
        <v>493</v>
      </c>
      <c r="H578" s="192">
        <v>13</v>
      </c>
      <c r="I578" s="193"/>
      <c r="J578" s="194">
        <f>ROUND(I578*H578,2)</f>
        <v>0</v>
      </c>
      <c r="K578" s="190" t="s">
        <v>225</v>
      </c>
      <c r="L578" s="39"/>
      <c r="M578" s="195" t="s">
        <v>1</v>
      </c>
      <c r="N578" s="196" t="s">
        <v>47</v>
      </c>
      <c r="O578" s="71"/>
      <c r="P578" s="197">
        <f>O578*H578</f>
        <v>0</v>
      </c>
      <c r="Q578" s="197">
        <v>0.14494000000000001</v>
      </c>
      <c r="R578" s="197">
        <f>Q578*H578</f>
        <v>1.8842200000000002</v>
      </c>
      <c r="S578" s="197">
        <v>0</v>
      </c>
      <c r="T578" s="198">
        <f>S578*H578</f>
        <v>0</v>
      </c>
      <c r="U578" s="34"/>
      <c r="V578" s="34"/>
      <c r="W578" s="34"/>
      <c r="X578" s="34"/>
      <c r="Y578" s="34"/>
      <c r="Z578" s="34"/>
      <c r="AA578" s="34"/>
      <c r="AB578" s="34"/>
      <c r="AC578" s="34"/>
      <c r="AD578" s="34"/>
      <c r="AE578" s="34"/>
      <c r="AR578" s="199" t="s">
        <v>226</v>
      </c>
      <c r="AT578" s="199" t="s">
        <v>222</v>
      </c>
      <c r="AU578" s="199" t="s">
        <v>91</v>
      </c>
      <c r="AY578" s="17" t="s">
        <v>220</v>
      </c>
      <c r="BE578" s="200">
        <f>IF(N578="základní",J578,0)</f>
        <v>0</v>
      </c>
      <c r="BF578" s="200">
        <f>IF(N578="snížená",J578,0)</f>
        <v>0</v>
      </c>
      <c r="BG578" s="200">
        <f>IF(N578="zákl. přenesená",J578,0)</f>
        <v>0</v>
      </c>
      <c r="BH578" s="200">
        <f>IF(N578="sníž. přenesená",J578,0)</f>
        <v>0</v>
      </c>
      <c r="BI578" s="200">
        <f>IF(N578="nulová",J578,0)</f>
        <v>0</v>
      </c>
      <c r="BJ578" s="17" t="s">
        <v>14</v>
      </c>
      <c r="BK578" s="200">
        <f>ROUND(I578*H578,2)</f>
        <v>0</v>
      </c>
      <c r="BL578" s="17" t="s">
        <v>226</v>
      </c>
      <c r="BM578" s="199" t="s">
        <v>688</v>
      </c>
    </row>
    <row r="579" spans="1:65" s="2" customFormat="1" ht="11.25">
      <c r="A579" s="34"/>
      <c r="B579" s="35"/>
      <c r="C579" s="36"/>
      <c r="D579" s="201" t="s">
        <v>228</v>
      </c>
      <c r="E579" s="36"/>
      <c r="F579" s="202" t="s">
        <v>687</v>
      </c>
      <c r="G579" s="36"/>
      <c r="H579" s="36"/>
      <c r="I579" s="203"/>
      <c r="J579" s="36"/>
      <c r="K579" s="36"/>
      <c r="L579" s="39"/>
      <c r="M579" s="204"/>
      <c r="N579" s="205"/>
      <c r="O579" s="71"/>
      <c r="P579" s="71"/>
      <c r="Q579" s="71"/>
      <c r="R579" s="71"/>
      <c r="S579" s="71"/>
      <c r="T579" s="72"/>
      <c r="U579" s="34"/>
      <c r="V579" s="34"/>
      <c r="W579" s="34"/>
      <c r="X579" s="34"/>
      <c r="Y579" s="34"/>
      <c r="Z579" s="34"/>
      <c r="AA579" s="34"/>
      <c r="AB579" s="34"/>
      <c r="AC579" s="34"/>
      <c r="AD579" s="34"/>
      <c r="AE579" s="34"/>
      <c r="AT579" s="17" t="s">
        <v>228</v>
      </c>
      <c r="AU579" s="17" t="s">
        <v>91</v>
      </c>
    </row>
    <row r="580" spans="1:65" s="2" customFormat="1" ht="97.5">
      <c r="A580" s="34"/>
      <c r="B580" s="35"/>
      <c r="C580" s="36"/>
      <c r="D580" s="201" t="s">
        <v>229</v>
      </c>
      <c r="E580" s="36"/>
      <c r="F580" s="206" t="s">
        <v>689</v>
      </c>
      <c r="G580" s="36"/>
      <c r="H580" s="36"/>
      <c r="I580" s="203"/>
      <c r="J580" s="36"/>
      <c r="K580" s="36"/>
      <c r="L580" s="39"/>
      <c r="M580" s="204"/>
      <c r="N580" s="205"/>
      <c r="O580" s="71"/>
      <c r="P580" s="71"/>
      <c r="Q580" s="71"/>
      <c r="R580" s="71"/>
      <c r="S580" s="71"/>
      <c r="T580" s="72"/>
      <c r="U580" s="34"/>
      <c r="V580" s="34"/>
      <c r="W580" s="34"/>
      <c r="X580" s="34"/>
      <c r="Y580" s="34"/>
      <c r="Z580" s="34"/>
      <c r="AA580" s="34"/>
      <c r="AB580" s="34"/>
      <c r="AC580" s="34"/>
      <c r="AD580" s="34"/>
      <c r="AE580" s="34"/>
      <c r="AT580" s="17" t="s">
        <v>229</v>
      </c>
      <c r="AU580" s="17" t="s">
        <v>91</v>
      </c>
    </row>
    <row r="581" spans="1:65" s="15" customFormat="1" ht="11.25">
      <c r="B581" s="229"/>
      <c r="C581" s="230"/>
      <c r="D581" s="201" t="s">
        <v>231</v>
      </c>
      <c r="E581" s="231" t="s">
        <v>1</v>
      </c>
      <c r="F581" s="232" t="s">
        <v>690</v>
      </c>
      <c r="G581" s="230"/>
      <c r="H581" s="231" t="s">
        <v>1</v>
      </c>
      <c r="I581" s="233"/>
      <c r="J581" s="230"/>
      <c r="K581" s="230"/>
      <c r="L581" s="234"/>
      <c r="M581" s="235"/>
      <c r="N581" s="236"/>
      <c r="O581" s="236"/>
      <c r="P581" s="236"/>
      <c r="Q581" s="236"/>
      <c r="R581" s="236"/>
      <c r="S581" s="236"/>
      <c r="T581" s="237"/>
      <c r="AT581" s="238" t="s">
        <v>231</v>
      </c>
      <c r="AU581" s="238" t="s">
        <v>91</v>
      </c>
      <c r="AV581" s="15" t="s">
        <v>14</v>
      </c>
      <c r="AW581" s="15" t="s">
        <v>36</v>
      </c>
      <c r="AX581" s="15" t="s">
        <v>82</v>
      </c>
      <c r="AY581" s="238" t="s">
        <v>220</v>
      </c>
    </row>
    <row r="582" spans="1:65" s="13" customFormat="1" ht="11.25">
      <c r="B582" s="207"/>
      <c r="C582" s="208"/>
      <c r="D582" s="201" t="s">
        <v>231</v>
      </c>
      <c r="E582" s="209" t="s">
        <v>1</v>
      </c>
      <c r="F582" s="210" t="s">
        <v>691</v>
      </c>
      <c r="G582" s="208"/>
      <c r="H582" s="211">
        <v>1</v>
      </c>
      <c r="I582" s="212"/>
      <c r="J582" s="208"/>
      <c r="K582" s="208"/>
      <c r="L582" s="213"/>
      <c r="M582" s="214"/>
      <c r="N582" s="215"/>
      <c r="O582" s="215"/>
      <c r="P582" s="215"/>
      <c r="Q582" s="215"/>
      <c r="R582" s="215"/>
      <c r="S582" s="215"/>
      <c r="T582" s="216"/>
      <c r="AT582" s="217" t="s">
        <v>231</v>
      </c>
      <c r="AU582" s="217" t="s">
        <v>91</v>
      </c>
      <c r="AV582" s="13" t="s">
        <v>91</v>
      </c>
      <c r="AW582" s="13" t="s">
        <v>36</v>
      </c>
      <c r="AX582" s="13" t="s">
        <v>82</v>
      </c>
      <c r="AY582" s="217" t="s">
        <v>220</v>
      </c>
    </row>
    <row r="583" spans="1:65" s="13" customFormat="1" ht="11.25">
      <c r="B583" s="207"/>
      <c r="C583" s="208"/>
      <c r="D583" s="201" t="s">
        <v>231</v>
      </c>
      <c r="E583" s="209" t="s">
        <v>1</v>
      </c>
      <c r="F583" s="210" t="s">
        <v>692</v>
      </c>
      <c r="G583" s="208"/>
      <c r="H583" s="211">
        <v>12</v>
      </c>
      <c r="I583" s="212"/>
      <c r="J583" s="208"/>
      <c r="K583" s="208"/>
      <c r="L583" s="213"/>
      <c r="M583" s="214"/>
      <c r="N583" s="215"/>
      <c r="O583" s="215"/>
      <c r="P583" s="215"/>
      <c r="Q583" s="215"/>
      <c r="R583" s="215"/>
      <c r="S583" s="215"/>
      <c r="T583" s="216"/>
      <c r="AT583" s="217" t="s">
        <v>231</v>
      </c>
      <c r="AU583" s="217" t="s">
        <v>91</v>
      </c>
      <c r="AV583" s="13" t="s">
        <v>91</v>
      </c>
      <c r="AW583" s="13" t="s">
        <v>36</v>
      </c>
      <c r="AX583" s="13" t="s">
        <v>82</v>
      </c>
      <c r="AY583" s="217" t="s">
        <v>220</v>
      </c>
    </row>
    <row r="584" spans="1:65" s="14" customFormat="1" ht="11.25">
      <c r="B584" s="218"/>
      <c r="C584" s="219"/>
      <c r="D584" s="201" t="s">
        <v>231</v>
      </c>
      <c r="E584" s="220" t="s">
        <v>1</v>
      </c>
      <c r="F584" s="221" t="s">
        <v>233</v>
      </c>
      <c r="G584" s="219"/>
      <c r="H584" s="222">
        <v>13</v>
      </c>
      <c r="I584" s="223"/>
      <c r="J584" s="219"/>
      <c r="K584" s="219"/>
      <c r="L584" s="224"/>
      <c r="M584" s="225"/>
      <c r="N584" s="226"/>
      <c r="O584" s="226"/>
      <c r="P584" s="226"/>
      <c r="Q584" s="226"/>
      <c r="R584" s="226"/>
      <c r="S584" s="226"/>
      <c r="T584" s="227"/>
      <c r="AT584" s="228" t="s">
        <v>231</v>
      </c>
      <c r="AU584" s="228" t="s">
        <v>91</v>
      </c>
      <c r="AV584" s="14" t="s">
        <v>226</v>
      </c>
      <c r="AW584" s="14" t="s">
        <v>36</v>
      </c>
      <c r="AX584" s="14" t="s">
        <v>14</v>
      </c>
      <c r="AY584" s="228" t="s">
        <v>220</v>
      </c>
    </row>
    <row r="585" spans="1:65" s="2" customFormat="1" ht="14.45" customHeight="1">
      <c r="A585" s="34"/>
      <c r="B585" s="35"/>
      <c r="C585" s="239" t="s">
        <v>693</v>
      </c>
      <c r="D585" s="239" t="s">
        <v>415</v>
      </c>
      <c r="E585" s="240" t="s">
        <v>694</v>
      </c>
      <c r="F585" s="241" t="s">
        <v>695</v>
      </c>
      <c r="G585" s="242" t="s">
        <v>493</v>
      </c>
      <c r="H585" s="243">
        <v>13</v>
      </c>
      <c r="I585" s="244"/>
      <c r="J585" s="245">
        <f>ROUND(I585*H585,2)</f>
        <v>0</v>
      </c>
      <c r="K585" s="241" t="s">
        <v>1</v>
      </c>
      <c r="L585" s="246"/>
      <c r="M585" s="247" t="s">
        <v>1</v>
      </c>
      <c r="N585" s="248" t="s">
        <v>47</v>
      </c>
      <c r="O585" s="71"/>
      <c r="P585" s="197">
        <f>O585*H585</f>
        <v>0</v>
      </c>
      <c r="Q585" s="197">
        <v>0.108</v>
      </c>
      <c r="R585" s="197">
        <f>Q585*H585</f>
        <v>1.4039999999999999</v>
      </c>
      <c r="S585" s="197">
        <v>0</v>
      </c>
      <c r="T585" s="198">
        <f>S585*H585</f>
        <v>0</v>
      </c>
      <c r="U585" s="34"/>
      <c r="V585" s="34"/>
      <c r="W585" s="34"/>
      <c r="X585" s="34"/>
      <c r="Y585" s="34"/>
      <c r="Z585" s="34"/>
      <c r="AA585" s="34"/>
      <c r="AB585" s="34"/>
      <c r="AC585" s="34"/>
      <c r="AD585" s="34"/>
      <c r="AE585" s="34"/>
      <c r="AR585" s="199" t="s">
        <v>283</v>
      </c>
      <c r="AT585" s="199" t="s">
        <v>415</v>
      </c>
      <c r="AU585" s="199" t="s">
        <v>91</v>
      </c>
      <c r="AY585" s="17" t="s">
        <v>220</v>
      </c>
      <c r="BE585" s="200">
        <f>IF(N585="základní",J585,0)</f>
        <v>0</v>
      </c>
      <c r="BF585" s="200">
        <f>IF(N585="snížená",J585,0)</f>
        <v>0</v>
      </c>
      <c r="BG585" s="200">
        <f>IF(N585="zákl. přenesená",J585,0)</f>
        <v>0</v>
      </c>
      <c r="BH585" s="200">
        <f>IF(N585="sníž. přenesená",J585,0)</f>
        <v>0</v>
      </c>
      <c r="BI585" s="200">
        <f>IF(N585="nulová",J585,0)</f>
        <v>0</v>
      </c>
      <c r="BJ585" s="17" t="s">
        <v>14</v>
      </c>
      <c r="BK585" s="200">
        <f>ROUND(I585*H585,2)</f>
        <v>0</v>
      </c>
      <c r="BL585" s="17" t="s">
        <v>226</v>
      </c>
      <c r="BM585" s="199" t="s">
        <v>696</v>
      </c>
    </row>
    <row r="586" spans="1:65" s="2" customFormat="1" ht="11.25">
      <c r="A586" s="34"/>
      <c r="B586" s="35"/>
      <c r="C586" s="36"/>
      <c r="D586" s="201" t="s">
        <v>228</v>
      </c>
      <c r="E586" s="36"/>
      <c r="F586" s="202" t="s">
        <v>695</v>
      </c>
      <c r="G586" s="36"/>
      <c r="H586" s="36"/>
      <c r="I586" s="203"/>
      <c r="J586" s="36"/>
      <c r="K586" s="36"/>
      <c r="L586" s="39"/>
      <c r="M586" s="204"/>
      <c r="N586" s="205"/>
      <c r="O586" s="71"/>
      <c r="P586" s="71"/>
      <c r="Q586" s="71"/>
      <c r="R586" s="71"/>
      <c r="S586" s="71"/>
      <c r="T586" s="72"/>
      <c r="U586" s="34"/>
      <c r="V586" s="34"/>
      <c r="W586" s="34"/>
      <c r="X586" s="34"/>
      <c r="Y586" s="34"/>
      <c r="Z586" s="34"/>
      <c r="AA586" s="34"/>
      <c r="AB586" s="34"/>
      <c r="AC586" s="34"/>
      <c r="AD586" s="34"/>
      <c r="AE586" s="34"/>
      <c r="AT586" s="17" t="s">
        <v>228</v>
      </c>
      <c r="AU586" s="17" t="s">
        <v>91</v>
      </c>
    </row>
    <row r="587" spans="1:65" s="2" customFormat="1" ht="14.45" customHeight="1">
      <c r="A587" s="34"/>
      <c r="B587" s="35"/>
      <c r="C587" s="239" t="s">
        <v>697</v>
      </c>
      <c r="D587" s="239" t="s">
        <v>415</v>
      </c>
      <c r="E587" s="240" t="s">
        <v>698</v>
      </c>
      <c r="F587" s="241" t="s">
        <v>699</v>
      </c>
      <c r="G587" s="242" t="s">
        <v>493</v>
      </c>
      <c r="H587" s="243">
        <v>13</v>
      </c>
      <c r="I587" s="244"/>
      <c r="J587" s="245">
        <f>ROUND(I587*H587,2)</f>
        <v>0</v>
      </c>
      <c r="K587" s="241" t="s">
        <v>1</v>
      </c>
      <c r="L587" s="246"/>
      <c r="M587" s="247" t="s">
        <v>1</v>
      </c>
      <c r="N587" s="248" t="s">
        <v>47</v>
      </c>
      <c r="O587" s="71"/>
      <c r="P587" s="197">
        <f>O587*H587</f>
        <v>0</v>
      </c>
      <c r="Q587" s="197">
        <v>5.7000000000000002E-2</v>
      </c>
      <c r="R587" s="197">
        <f>Q587*H587</f>
        <v>0.74099999999999999</v>
      </c>
      <c r="S587" s="197">
        <v>0</v>
      </c>
      <c r="T587" s="198">
        <f>S587*H587</f>
        <v>0</v>
      </c>
      <c r="U587" s="34"/>
      <c r="V587" s="34"/>
      <c r="W587" s="34"/>
      <c r="X587" s="34"/>
      <c r="Y587" s="34"/>
      <c r="Z587" s="34"/>
      <c r="AA587" s="34"/>
      <c r="AB587" s="34"/>
      <c r="AC587" s="34"/>
      <c r="AD587" s="34"/>
      <c r="AE587" s="34"/>
      <c r="AR587" s="199" t="s">
        <v>283</v>
      </c>
      <c r="AT587" s="199" t="s">
        <v>415</v>
      </c>
      <c r="AU587" s="199" t="s">
        <v>91</v>
      </c>
      <c r="AY587" s="17" t="s">
        <v>220</v>
      </c>
      <c r="BE587" s="200">
        <f>IF(N587="základní",J587,0)</f>
        <v>0</v>
      </c>
      <c r="BF587" s="200">
        <f>IF(N587="snížená",J587,0)</f>
        <v>0</v>
      </c>
      <c r="BG587" s="200">
        <f>IF(N587="zákl. přenesená",J587,0)</f>
        <v>0</v>
      </c>
      <c r="BH587" s="200">
        <f>IF(N587="sníž. přenesená",J587,0)</f>
        <v>0</v>
      </c>
      <c r="BI587" s="200">
        <f>IF(N587="nulová",J587,0)</f>
        <v>0</v>
      </c>
      <c r="BJ587" s="17" t="s">
        <v>14</v>
      </c>
      <c r="BK587" s="200">
        <f>ROUND(I587*H587,2)</f>
        <v>0</v>
      </c>
      <c r="BL587" s="17" t="s">
        <v>226</v>
      </c>
      <c r="BM587" s="199" t="s">
        <v>700</v>
      </c>
    </row>
    <row r="588" spans="1:65" s="2" customFormat="1" ht="11.25">
      <c r="A588" s="34"/>
      <c r="B588" s="35"/>
      <c r="C588" s="36"/>
      <c r="D588" s="201" t="s">
        <v>228</v>
      </c>
      <c r="E588" s="36"/>
      <c r="F588" s="202" t="s">
        <v>699</v>
      </c>
      <c r="G588" s="36"/>
      <c r="H588" s="36"/>
      <c r="I588" s="203"/>
      <c r="J588" s="36"/>
      <c r="K588" s="36"/>
      <c r="L588" s="39"/>
      <c r="M588" s="204"/>
      <c r="N588" s="205"/>
      <c r="O588" s="71"/>
      <c r="P588" s="71"/>
      <c r="Q588" s="71"/>
      <c r="R588" s="71"/>
      <c r="S588" s="71"/>
      <c r="T588" s="72"/>
      <c r="U588" s="34"/>
      <c r="V588" s="34"/>
      <c r="W588" s="34"/>
      <c r="X588" s="34"/>
      <c r="Y588" s="34"/>
      <c r="Z588" s="34"/>
      <c r="AA588" s="34"/>
      <c r="AB588" s="34"/>
      <c r="AC588" s="34"/>
      <c r="AD588" s="34"/>
      <c r="AE588" s="34"/>
      <c r="AT588" s="17" t="s">
        <v>228</v>
      </c>
      <c r="AU588" s="17" t="s">
        <v>91</v>
      </c>
    </row>
    <row r="589" spans="1:65" s="2" customFormat="1" ht="14.45" customHeight="1">
      <c r="A589" s="34"/>
      <c r="B589" s="35"/>
      <c r="C589" s="239" t="s">
        <v>701</v>
      </c>
      <c r="D589" s="239" t="s">
        <v>415</v>
      </c>
      <c r="E589" s="240" t="s">
        <v>702</v>
      </c>
      <c r="F589" s="241" t="s">
        <v>703</v>
      </c>
      <c r="G589" s="242" t="s">
        <v>493</v>
      </c>
      <c r="H589" s="243">
        <v>13</v>
      </c>
      <c r="I589" s="244"/>
      <c r="J589" s="245">
        <f>ROUND(I589*H589,2)</f>
        <v>0</v>
      </c>
      <c r="K589" s="241" t="s">
        <v>1</v>
      </c>
      <c r="L589" s="246"/>
      <c r="M589" s="247" t="s">
        <v>1</v>
      </c>
      <c r="N589" s="248" t="s">
        <v>47</v>
      </c>
      <c r="O589" s="71"/>
      <c r="P589" s="197">
        <f>O589*H589</f>
        <v>0</v>
      </c>
      <c r="Q589" s="197">
        <v>5.8000000000000003E-2</v>
      </c>
      <c r="R589" s="197">
        <f>Q589*H589</f>
        <v>0.754</v>
      </c>
      <c r="S589" s="197">
        <v>0</v>
      </c>
      <c r="T589" s="198">
        <f>S589*H589</f>
        <v>0</v>
      </c>
      <c r="U589" s="34"/>
      <c r="V589" s="34"/>
      <c r="W589" s="34"/>
      <c r="X589" s="34"/>
      <c r="Y589" s="34"/>
      <c r="Z589" s="34"/>
      <c r="AA589" s="34"/>
      <c r="AB589" s="34"/>
      <c r="AC589" s="34"/>
      <c r="AD589" s="34"/>
      <c r="AE589" s="34"/>
      <c r="AR589" s="199" t="s">
        <v>283</v>
      </c>
      <c r="AT589" s="199" t="s">
        <v>415</v>
      </c>
      <c r="AU589" s="199" t="s">
        <v>91</v>
      </c>
      <c r="AY589" s="17" t="s">
        <v>220</v>
      </c>
      <c r="BE589" s="200">
        <f>IF(N589="základní",J589,0)</f>
        <v>0</v>
      </c>
      <c r="BF589" s="200">
        <f>IF(N589="snížená",J589,0)</f>
        <v>0</v>
      </c>
      <c r="BG589" s="200">
        <f>IF(N589="zákl. přenesená",J589,0)</f>
        <v>0</v>
      </c>
      <c r="BH589" s="200">
        <f>IF(N589="sníž. přenesená",J589,0)</f>
        <v>0</v>
      </c>
      <c r="BI589" s="200">
        <f>IF(N589="nulová",J589,0)</f>
        <v>0</v>
      </c>
      <c r="BJ589" s="17" t="s">
        <v>14</v>
      </c>
      <c r="BK589" s="200">
        <f>ROUND(I589*H589,2)</f>
        <v>0</v>
      </c>
      <c r="BL589" s="17" t="s">
        <v>226</v>
      </c>
      <c r="BM589" s="199" t="s">
        <v>704</v>
      </c>
    </row>
    <row r="590" spans="1:65" s="2" customFormat="1" ht="11.25">
      <c r="A590" s="34"/>
      <c r="B590" s="35"/>
      <c r="C590" s="36"/>
      <c r="D590" s="201" t="s">
        <v>228</v>
      </c>
      <c r="E590" s="36"/>
      <c r="F590" s="202" t="s">
        <v>703</v>
      </c>
      <c r="G590" s="36"/>
      <c r="H590" s="36"/>
      <c r="I590" s="203"/>
      <c r="J590" s="36"/>
      <c r="K590" s="36"/>
      <c r="L590" s="39"/>
      <c r="M590" s="204"/>
      <c r="N590" s="205"/>
      <c r="O590" s="71"/>
      <c r="P590" s="71"/>
      <c r="Q590" s="71"/>
      <c r="R590" s="71"/>
      <c r="S590" s="71"/>
      <c r="T590" s="72"/>
      <c r="U590" s="34"/>
      <c r="V590" s="34"/>
      <c r="W590" s="34"/>
      <c r="X590" s="34"/>
      <c r="Y590" s="34"/>
      <c r="Z590" s="34"/>
      <c r="AA590" s="34"/>
      <c r="AB590" s="34"/>
      <c r="AC590" s="34"/>
      <c r="AD590" s="34"/>
      <c r="AE590" s="34"/>
      <c r="AT590" s="17" t="s">
        <v>228</v>
      </c>
      <c r="AU590" s="17" t="s">
        <v>91</v>
      </c>
    </row>
    <row r="591" spans="1:65" s="2" customFormat="1" ht="14.45" customHeight="1">
      <c r="A591" s="34"/>
      <c r="B591" s="35"/>
      <c r="C591" s="239" t="s">
        <v>705</v>
      </c>
      <c r="D591" s="239" t="s">
        <v>415</v>
      </c>
      <c r="E591" s="240" t="s">
        <v>706</v>
      </c>
      <c r="F591" s="241" t="s">
        <v>707</v>
      </c>
      <c r="G591" s="242" t="s">
        <v>493</v>
      </c>
      <c r="H591" s="243">
        <v>13</v>
      </c>
      <c r="I591" s="244"/>
      <c r="J591" s="245">
        <f>ROUND(I591*H591,2)</f>
        <v>0</v>
      </c>
      <c r="K591" s="241" t="s">
        <v>1</v>
      </c>
      <c r="L591" s="246"/>
      <c r="M591" s="247" t="s">
        <v>1</v>
      </c>
      <c r="N591" s="248" t="s">
        <v>47</v>
      </c>
      <c r="O591" s="71"/>
      <c r="P591" s="197">
        <f>O591*H591</f>
        <v>0</v>
      </c>
      <c r="Q591" s="197">
        <v>2.7E-2</v>
      </c>
      <c r="R591" s="197">
        <f>Q591*H591</f>
        <v>0.35099999999999998</v>
      </c>
      <c r="S591" s="197">
        <v>0</v>
      </c>
      <c r="T591" s="198">
        <f>S591*H591</f>
        <v>0</v>
      </c>
      <c r="U591" s="34"/>
      <c r="V591" s="34"/>
      <c r="W591" s="34"/>
      <c r="X591" s="34"/>
      <c r="Y591" s="34"/>
      <c r="Z591" s="34"/>
      <c r="AA591" s="34"/>
      <c r="AB591" s="34"/>
      <c r="AC591" s="34"/>
      <c r="AD591" s="34"/>
      <c r="AE591" s="34"/>
      <c r="AR591" s="199" t="s">
        <v>283</v>
      </c>
      <c r="AT591" s="199" t="s">
        <v>415</v>
      </c>
      <c r="AU591" s="199" t="s">
        <v>91</v>
      </c>
      <c r="AY591" s="17" t="s">
        <v>220</v>
      </c>
      <c r="BE591" s="200">
        <f>IF(N591="základní",J591,0)</f>
        <v>0</v>
      </c>
      <c r="BF591" s="200">
        <f>IF(N591="snížená",J591,0)</f>
        <v>0</v>
      </c>
      <c r="BG591" s="200">
        <f>IF(N591="zákl. přenesená",J591,0)</f>
        <v>0</v>
      </c>
      <c r="BH591" s="200">
        <f>IF(N591="sníž. přenesená",J591,0)</f>
        <v>0</v>
      </c>
      <c r="BI591" s="200">
        <f>IF(N591="nulová",J591,0)</f>
        <v>0</v>
      </c>
      <c r="BJ591" s="17" t="s">
        <v>14</v>
      </c>
      <c r="BK591" s="200">
        <f>ROUND(I591*H591,2)</f>
        <v>0</v>
      </c>
      <c r="BL591" s="17" t="s">
        <v>226</v>
      </c>
      <c r="BM591" s="199" t="s">
        <v>708</v>
      </c>
    </row>
    <row r="592" spans="1:65" s="2" customFormat="1" ht="11.25">
      <c r="A592" s="34"/>
      <c r="B592" s="35"/>
      <c r="C592" s="36"/>
      <c r="D592" s="201" t="s">
        <v>228</v>
      </c>
      <c r="E592" s="36"/>
      <c r="F592" s="202" t="s">
        <v>707</v>
      </c>
      <c r="G592" s="36"/>
      <c r="H592" s="36"/>
      <c r="I592" s="203"/>
      <c r="J592" s="36"/>
      <c r="K592" s="36"/>
      <c r="L592" s="39"/>
      <c r="M592" s="204"/>
      <c r="N592" s="205"/>
      <c r="O592" s="71"/>
      <c r="P592" s="71"/>
      <c r="Q592" s="71"/>
      <c r="R592" s="71"/>
      <c r="S592" s="71"/>
      <c r="T592" s="72"/>
      <c r="U592" s="34"/>
      <c r="V592" s="34"/>
      <c r="W592" s="34"/>
      <c r="X592" s="34"/>
      <c r="Y592" s="34"/>
      <c r="Z592" s="34"/>
      <c r="AA592" s="34"/>
      <c r="AB592" s="34"/>
      <c r="AC592" s="34"/>
      <c r="AD592" s="34"/>
      <c r="AE592" s="34"/>
      <c r="AT592" s="17" t="s">
        <v>228</v>
      </c>
      <c r="AU592" s="17" t="s">
        <v>91</v>
      </c>
    </row>
    <row r="593" spans="1:65" s="2" customFormat="1" ht="24.2" customHeight="1">
      <c r="A593" s="34"/>
      <c r="B593" s="35"/>
      <c r="C593" s="239" t="s">
        <v>709</v>
      </c>
      <c r="D593" s="239" t="s">
        <v>415</v>
      </c>
      <c r="E593" s="240" t="s">
        <v>710</v>
      </c>
      <c r="F593" s="241" t="s">
        <v>711</v>
      </c>
      <c r="G593" s="242" t="s">
        <v>493</v>
      </c>
      <c r="H593" s="243">
        <v>13</v>
      </c>
      <c r="I593" s="244"/>
      <c r="J593" s="245">
        <f>ROUND(I593*H593,2)</f>
        <v>0</v>
      </c>
      <c r="K593" s="241" t="s">
        <v>1</v>
      </c>
      <c r="L593" s="246"/>
      <c r="M593" s="247" t="s">
        <v>1</v>
      </c>
      <c r="N593" s="248" t="s">
        <v>47</v>
      </c>
      <c r="O593" s="71"/>
      <c r="P593" s="197">
        <f>O593*H593</f>
        <v>0</v>
      </c>
      <c r="Q593" s="197">
        <v>5.5E-2</v>
      </c>
      <c r="R593" s="197">
        <f>Q593*H593</f>
        <v>0.71499999999999997</v>
      </c>
      <c r="S593" s="197">
        <v>0</v>
      </c>
      <c r="T593" s="198">
        <f>S593*H593</f>
        <v>0</v>
      </c>
      <c r="U593" s="34"/>
      <c r="V593" s="34"/>
      <c r="W593" s="34"/>
      <c r="X593" s="34"/>
      <c r="Y593" s="34"/>
      <c r="Z593" s="34"/>
      <c r="AA593" s="34"/>
      <c r="AB593" s="34"/>
      <c r="AC593" s="34"/>
      <c r="AD593" s="34"/>
      <c r="AE593" s="34"/>
      <c r="AR593" s="199" t="s">
        <v>283</v>
      </c>
      <c r="AT593" s="199" t="s">
        <v>415</v>
      </c>
      <c r="AU593" s="199" t="s">
        <v>91</v>
      </c>
      <c r="AY593" s="17" t="s">
        <v>220</v>
      </c>
      <c r="BE593" s="200">
        <f>IF(N593="základní",J593,0)</f>
        <v>0</v>
      </c>
      <c r="BF593" s="200">
        <f>IF(N593="snížená",J593,0)</f>
        <v>0</v>
      </c>
      <c r="BG593" s="200">
        <f>IF(N593="zákl. přenesená",J593,0)</f>
        <v>0</v>
      </c>
      <c r="BH593" s="200">
        <f>IF(N593="sníž. přenesená",J593,0)</f>
        <v>0</v>
      </c>
      <c r="BI593" s="200">
        <f>IF(N593="nulová",J593,0)</f>
        <v>0</v>
      </c>
      <c r="BJ593" s="17" t="s">
        <v>14</v>
      </c>
      <c r="BK593" s="200">
        <f>ROUND(I593*H593,2)</f>
        <v>0</v>
      </c>
      <c r="BL593" s="17" t="s">
        <v>226</v>
      </c>
      <c r="BM593" s="199" t="s">
        <v>712</v>
      </c>
    </row>
    <row r="594" spans="1:65" s="2" customFormat="1" ht="11.25">
      <c r="A594" s="34"/>
      <c r="B594" s="35"/>
      <c r="C594" s="36"/>
      <c r="D594" s="201" t="s">
        <v>228</v>
      </c>
      <c r="E594" s="36"/>
      <c r="F594" s="202" t="s">
        <v>711</v>
      </c>
      <c r="G594" s="36"/>
      <c r="H594" s="36"/>
      <c r="I594" s="203"/>
      <c r="J594" s="36"/>
      <c r="K594" s="36"/>
      <c r="L594" s="39"/>
      <c r="M594" s="204"/>
      <c r="N594" s="205"/>
      <c r="O594" s="71"/>
      <c r="P594" s="71"/>
      <c r="Q594" s="71"/>
      <c r="R594" s="71"/>
      <c r="S594" s="71"/>
      <c r="T594" s="72"/>
      <c r="U594" s="34"/>
      <c r="V594" s="34"/>
      <c r="W594" s="34"/>
      <c r="X594" s="34"/>
      <c r="Y594" s="34"/>
      <c r="Z594" s="34"/>
      <c r="AA594" s="34"/>
      <c r="AB594" s="34"/>
      <c r="AC594" s="34"/>
      <c r="AD594" s="34"/>
      <c r="AE594" s="34"/>
      <c r="AT594" s="17" t="s">
        <v>228</v>
      </c>
      <c r="AU594" s="17" t="s">
        <v>91</v>
      </c>
    </row>
    <row r="595" spans="1:65" s="2" customFormat="1" ht="14.45" customHeight="1">
      <c r="A595" s="34"/>
      <c r="B595" s="35"/>
      <c r="C595" s="239" t="s">
        <v>713</v>
      </c>
      <c r="D595" s="239" t="s">
        <v>415</v>
      </c>
      <c r="E595" s="240" t="s">
        <v>714</v>
      </c>
      <c r="F595" s="241" t="s">
        <v>715</v>
      </c>
      <c r="G595" s="242" t="s">
        <v>493</v>
      </c>
      <c r="H595" s="243">
        <v>13</v>
      </c>
      <c r="I595" s="244"/>
      <c r="J595" s="245">
        <f>ROUND(I595*H595,2)</f>
        <v>0</v>
      </c>
      <c r="K595" s="241" t="s">
        <v>1</v>
      </c>
      <c r="L595" s="246"/>
      <c r="M595" s="247" t="s">
        <v>1</v>
      </c>
      <c r="N595" s="248" t="s">
        <v>47</v>
      </c>
      <c r="O595" s="71"/>
      <c r="P595" s="197">
        <f>O595*H595</f>
        <v>0</v>
      </c>
      <c r="Q595" s="197">
        <v>0.114</v>
      </c>
      <c r="R595" s="197">
        <f>Q595*H595</f>
        <v>1.482</v>
      </c>
      <c r="S595" s="197">
        <v>0</v>
      </c>
      <c r="T595" s="198">
        <f>S595*H595</f>
        <v>0</v>
      </c>
      <c r="U595" s="34"/>
      <c r="V595" s="34"/>
      <c r="W595" s="34"/>
      <c r="X595" s="34"/>
      <c r="Y595" s="34"/>
      <c r="Z595" s="34"/>
      <c r="AA595" s="34"/>
      <c r="AB595" s="34"/>
      <c r="AC595" s="34"/>
      <c r="AD595" s="34"/>
      <c r="AE595" s="34"/>
      <c r="AR595" s="199" t="s">
        <v>283</v>
      </c>
      <c r="AT595" s="199" t="s">
        <v>415</v>
      </c>
      <c r="AU595" s="199" t="s">
        <v>91</v>
      </c>
      <c r="AY595" s="17" t="s">
        <v>220</v>
      </c>
      <c r="BE595" s="200">
        <f>IF(N595="základní",J595,0)</f>
        <v>0</v>
      </c>
      <c r="BF595" s="200">
        <f>IF(N595="snížená",J595,0)</f>
        <v>0</v>
      </c>
      <c r="BG595" s="200">
        <f>IF(N595="zákl. přenesená",J595,0)</f>
        <v>0</v>
      </c>
      <c r="BH595" s="200">
        <f>IF(N595="sníž. přenesená",J595,0)</f>
        <v>0</v>
      </c>
      <c r="BI595" s="200">
        <f>IF(N595="nulová",J595,0)</f>
        <v>0</v>
      </c>
      <c r="BJ595" s="17" t="s">
        <v>14</v>
      </c>
      <c r="BK595" s="200">
        <f>ROUND(I595*H595,2)</f>
        <v>0</v>
      </c>
      <c r="BL595" s="17" t="s">
        <v>226</v>
      </c>
      <c r="BM595" s="199" t="s">
        <v>716</v>
      </c>
    </row>
    <row r="596" spans="1:65" s="2" customFormat="1" ht="11.25">
      <c r="A596" s="34"/>
      <c r="B596" s="35"/>
      <c r="C596" s="36"/>
      <c r="D596" s="201" t="s">
        <v>228</v>
      </c>
      <c r="E596" s="36"/>
      <c r="F596" s="202" t="s">
        <v>715</v>
      </c>
      <c r="G596" s="36"/>
      <c r="H596" s="36"/>
      <c r="I596" s="203"/>
      <c r="J596" s="36"/>
      <c r="K596" s="36"/>
      <c r="L596" s="39"/>
      <c r="M596" s="204"/>
      <c r="N596" s="205"/>
      <c r="O596" s="71"/>
      <c r="P596" s="71"/>
      <c r="Q596" s="71"/>
      <c r="R596" s="71"/>
      <c r="S596" s="71"/>
      <c r="T596" s="72"/>
      <c r="U596" s="34"/>
      <c r="V596" s="34"/>
      <c r="W596" s="34"/>
      <c r="X596" s="34"/>
      <c r="Y596" s="34"/>
      <c r="Z596" s="34"/>
      <c r="AA596" s="34"/>
      <c r="AB596" s="34"/>
      <c r="AC596" s="34"/>
      <c r="AD596" s="34"/>
      <c r="AE596" s="34"/>
      <c r="AT596" s="17" t="s">
        <v>228</v>
      </c>
      <c r="AU596" s="17" t="s">
        <v>91</v>
      </c>
    </row>
    <row r="597" spans="1:65" s="2" customFormat="1" ht="14.45" customHeight="1">
      <c r="A597" s="34"/>
      <c r="B597" s="35"/>
      <c r="C597" s="239" t="s">
        <v>717</v>
      </c>
      <c r="D597" s="239" t="s">
        <v>415</v>
      </c>
      <c r="E597" s="240" t="s">
        <v>718</v>
      </c>
      <c r="F597" s="241" t="s">
        <v>719</v>
      </c>
      <c r="G597" s="242" t="s">
        <v>493</v>
      </c>
      <c r="H597" s="243">
        <v>13</v>
      </c>
      <c r="I597" s="244"/>
      <c r="J597" s="245">
        <f>ROUND(I597*H597,2)</f>
        <v>0</v>
      </c>
      <c r="K597" s="241" t="s">
        <v>1</v>
      </c>
      <c r="L597" s="246"/>
      <c r="M597" s="247" t="s">
        <v>1</v>
      </c>
      <c r="N597" s="248" t="s">
        <v>47</v>
      </c>
      <c r="O597" s="71"/>
      <c r="P597" s="197">
        <f>O597*H597</f>
        <v>0</v>
      </c>
      <c r="Q597" s="197">
        <v>4.0000000000000001E-3</v>
      </c>
      <c r="R597" s="197">
        <f>Q597*H597</f>
        <v>5.2000000000000005E-2</v>
      </c>
      <c r="S597" s="197">
        <v>0</v>
      </c>
      <c r="T597" s="198">
        <f>S597*H597</f>
        <v>0</v>
      </c>
      <c r="U597" s="34"/>
      <c r="V597" s="34"/>
      <c r="W597" s="34"/>
      <c r="X597" s="34"/>
      <c r="Y597" s="34"/>
      <c r="Z597" s="34"/>
      <c r="AA597" s="34"/>
      <c r="AB597" s="34"/>
      <c r="AC597" s="34"/>
      <c r="AD597" s="34"/>
      <c r="AE597" s="34"/>
      <c r="AR597" s="199" t="s">
        <v>283</v>
      </c>
      <c r="AT597" s="199" t="s">
        <v>415</v>
      </c>
      <c r="AU597" s="199" t="s">
        <v>91</v>
      </c>
      <c r="AY597" s="17" t="s">
        <v>220</v>
      </c>
      <c r="BE597" s="200">
        <f>IF(N597="základní",J597,0)</f>
        <v>0</v>
      </c>
      <c r="BF597" s="200">
        <f>IF(N597="snížená",J597,0)</f>
        <v>0</v>
      </c>
      <c r="BG597" s="200">
        <f>IF(N597="zákl. přenesená",J597,0)</f>
        <v>0</v>
      </c>
      <c r="BH597" s="200">
        <f>IF(N597="sníž. přenesená",J597,0)</f>
        <v>0</v>
      </c>
      <c r="BI597" s="200">
        <f>IF(N597="nulová",J597,0)</f>
        <v>0</v>
      </c>
      <c r="BJ597" s="17" t="s">
        <v>14</v>
      </c>
      <c r="BK597" s="200">
        <f>ROUND(I597*H597,2)</f>
        <v>0</v>
      </c>
      <c r="BL597" s="17" t="s">
        <v>226</v>
      </c>
      <c r="BM597" s="199" t="s">
        <v>720</v>
      </c>
    </row>
    <row r="598" spans="1:65" s="2" customFormat="1" ht="11.25">
      <c r="A598" s="34"/>
      <c r="B598" s="35"/>
      <c r="C598" s="36"/>
      <c r="D598" s="201" t="s">
        <v>228</v>
      </c>
      <c r="E598" s="36"/>
      <c r="F598" s="202" t="s">
        <v>719</v>
      </c>
      <c r="G598" s="36"/>
      <c r="H598" s="36"/>
      <c r="I598" s="203"/>
      <c r="J598" s="36"/>
      <c r="K598" s="36"/>
      <c r="L598" s="39"/>
      <c r="M598" s="204"/>
      <c r="N598" s="205"/>
      <c r="O598" s="71"/>
      <c r="P598" s="71"/>
      <c r="Q598" s="71"/>
      <c r="R598" s="71"/>
      <c r="S598" s="71"/>
      <c r="T598" s="72"/>
      <c r="U598" s="34"/>
      <c r="V598" s="34"/>
      <c r="W598" s="34"/>
      <c r="X598" s="34"/>
      <c r="Y598" s="34"/>
      <c r="Z598" s="34"/>
      <c r="AA598" s="34"/>
      <c r="AB598" s="34"/>
      <c r="AC598" s="34"/>
      <c r="AD598" s="34"/>
      <c r="AE598" s="34"/>
      <c r="AT598" s="17" t="s">
        <v>228</v>
      </c>
      <c r="AU598" s="17" t="s">
        <v>91</v>
      </c>
    </row>
    <row r="599" spans="1:65" s="2" customFormat="1" ht="14.45" customHeight="1">
      <c r="A599" s="34"/>
      <c r="B599" s="35"/>
      <c r="C599" s="239" t="s">
        <v>721</v>
      </c>
      <c r="D599" s="239" t="s">
        <v>415</v>
      </c>
      <c r="E599" s="240" t="s">
        <v>722</v>
      </c>
      <c r="F599" s="241" t="s">
        <v>723</v>
      </c>
      <c r="G599" s="242" t="s">
        <v>493</v>
      </c>
      <c r="H599" s="243">
        <v>13</v>
      </c>
      <c r="I599" s="244"/>
      <c r="J599" s="245">
        <f>ROUND(I599*H599,2)</f>
        <v>0</v>
      </c>
      <c r="K599" s="241" t="s">
        <v>1</v>
      </c>
      <c r="L599" s="246"/>
      <c r="M599" s="247" t="s">
        <v>1</v>
      </c>
      <c r="N599" s="248" t="s">
        <v>47</v>
      </c>
      <c r="O599" s="71"/>
      <c r="P599" s="197">
        <f>O599*H599</f>
        <v>0</v>
      </c>
      <c r="Q599" s="197">
        <v>7.9000000000000001E-2</v>
      </c>
      <c r="R599" s="197">
        <f>Q599*H599</f>
        <v>1.0269999999999999</v>
      </c>
      <c r="S599" s="197">
        <v>0</v>
      </c>
      <c r="T599" s="198">
        <f>S599*H599</f>
        <v>0</v>
      </c>
      <c r="U599" s="34"/>
      <c r="V599" s="34"/>
      <c r="W599" s="34"/>
      <c r="X599" s="34"/>
      <c r="Y599" s="34"/>
      <c r="Z599" s="34"/>
      <c r="AA599" s="34"/>
      <c r="AB599" s="34"/>
      <c r="AC599" s="34"/>
      <c r="AD599" s="34"/>
      <c r="AE599" s="34"/>
      <c r="AR599" s="199" t="s">
        <v>283</v>
      </c>
      <c r="AT599" s="199" t="s">
        <v>415</v>
      </c>
      <c r="AU599" s="199" t="s">
        <v>91</v>
      </c>
      <c r="AY599" s="17" t="s">
        <v>220</v>
      </c>
      <c r="BE599" s="200">
        <f>IF(N599="základní",J599,0)</f>
        <v>0</v>
      </c>
      <c r="BF599" s="200">
        <f>IF(N599="snížená",J599,0)</f>
        <v>0</v>
      </c>
      <c r="BG599" s="200">
        <f>IF(N599="zákl. přenesená",J599,0)</f>
        <v>0</v>
      </c>
      <c r="BH599" s="200">
        <f>IF(N599="sníž. přenesená",J599,0)</f>
        <v>0</v>
      </c>
      <c r="BI599" s="200">
        <f>IF(N599="nulová",J599,0)</f>
        <v>0</v>
      </c>
      <c r="BJ599" s="17" t="s">
        <v>14</v>
      </c>
      <c r="BK599" s="200">
        <f>ROUND(I599*H599,2)</f>
        <v>0</v>
      </c>
      <c r="BL599" s="17" t="s">
        <v>226</v>
      </c>
      <c r="BM599" s="199" t="s">
        <v>724</v>
      </c>
    </row>
    <row r="600" spans="1:65" s="2" customFormat="1" ht="11.25">
      <c r="A600" s="34"/>
      <c r="B600" s="35"/>
      <c r="C600" s="36"/>
      <c r="D600" s="201" t="s">
        <v>228</v>
      </c>
      <c r="E600" s="36"/>
      <c r="F600" s="202" t="s">
        <v>723</v>
      </c>
      <c r="G600" s="36"/>
      <c r="H600" s="36"/>
      <c r="I600" s="203"/>
      <c r="J600" s="36"/>
      <c r="K600" s="36"/>
      <c r="L600" s="39"/>
      <c r="M600" s="204"/>
      <c r="N600" s="205"/>
      <c r="O600" s="71"/>
      <c r="P600" s="71"/>
      <c r="Q600" s="71"/>
      <c r="R600" s="71"/>
      <c r="S600" s="71"/>
      <c r="T600" s="72"/>
      <c r="U600" s="34"/>
      <c r="V600" s="34"/>
      <c r="W600" s="34"/>
      <c r="X600" s="34"/>
      <c r="Y600" s="34"/>
      <c r="Z600" s="34"/>
      <c r="AA600" s="34"/>
      <c r="AB600" s="34"/>
      <c r="AC600" s="34"/>
      <c r="AD600" s="34"/>
      <c r="AE600" s="34"/>
      <c r="AT600" s="17" t="s">
        <v>228</v>
      </c>
      <c r="AU600" s="17" t="s">
        <v>91</v>
      </c>
    </row>
    <row r="601" spans="1:65" s="2" customFormat="1" ht="24.2" customHeight="1">
      <c r="A601" s="34"/>
      <c r="B601" s="35"/>
      <c r="C601" s="188" t="s">
        <v>725</v>
      </c>
      <c r="D601" s="188" t="s">
        <v>222</v>
      </c>
      <c r="E601" s="189" t="s">
        <v>726</v>
      </c>
      <c r="F601" s="190" t="s">
        <v>727</v>
      </c>
      <c r="G601" s="191" t="s">
        <v>493</v>
      </c>
      <c r="H601" s="192">
        <v>27</v>
      </c>
      <c r="I601" s="193"/>
      <c r="J601" s="194">
        <f>ROUND(I601*H601,2)</f>
        <v>0</v>
      </c>
      <c r="K601" s="190" t="s">
        <v>225</v>
      </c>
      <c r="L601" s="39"/>
      <c r="M601" s="195" t="s">
        <v>1</v>
      </c>
      <c r="N601" s="196" t="s">
        <v>47</v>
      </c>
      <c r="O601" s="71"/>
      <c r="P601" s="197">
        <f>O601*H601</f>
        <v>0</v>
      </c>
      <c r="Q601" s="197">
        <v>0</v>
      </c>
      <c r="R601" s="197">
        <f>Q601*H601</f>
        <v>0</v>
      </c>
      <c r="S601" s="197">
        <v>0.15</v>
      </c>
      <c r="T601" s="198">
        <f>S601*H601</f>
        <v>4.05</v>
      </c>
      <c r="U601" s="34"/>
      <c r="V601" s="34"/>
      <c r="W601" s="34"/>
      <c r="X601" s="34"/>
      <c r="Y601" s="34"/>
      <c r="Z601" s="34"/>
      <c r="AA601" s="34"/>
      <c r="AB601" s="34"/>
      <c r="AC601" s="34"/>
      <c r="AD601" s="34"/>
      <c r="AE601" s="34"/>
      <c r="AR601" s="199" t="s">
        <v>226</v>
      </c>
      <c r="AT601" s="199" t="s">
        <v>222</v>
      </c>
      <c r="AU601" s="199" t="s">
        <v>91</v>
      </c>
      <c r="AY601" s="17" t="s">
        <v>220</v>
      </c>
      <c r="BE601" s="200">
        <f>IF(N601="základní",J601,0)</f>
        <v>0</v>
      </c>
      <c r="BF601" s="200">
        <f>IF(N601="snížená",J601,0)</f>
        <v>0</v>
      </c>
      <c r="BG601" s="200">
        <f>IF(N601="zákl. přenesená",J601,0)</f>
        <v>0</v>
      </c>
      <c r="BH601" s="200">
        <f>IF(N601="sníž. přenesená",J601,0)</f>
        <v>0</v>
      </c>
      <c r="BI601" s="200">
        <f>IF(N601="nulová",J601,0)</f>
        <v>0</v>
      </c>
      <c r="BJ601" s="17" t="s">
        <v>14</v>
      </c>
      <c r="BK601" s="200">
        <f>ROUND(I601*H601,2)</f>
        <v>0</v>
      </c>
      <c r="BL601" s="17" t="s">
        <v>226</v>
      </c>
      <c r="BM601" s="199" t="s">
        <v>728</v>
      </c>
    </row>
    <row r="602" spans="1:65" s="2" customFormat="1" ht="19.5">
      <c r="A602" s="34"/>
      <c r="B602" s="35"/>
      <c r="C602" s="36"/>
      <c r="D602" s="201" t="s">
        <v>228</v>
      </c>
      <c r="E602" s="36"/>
      <c r="F602" s="202" t="s">
        <v>727</v>
      </c>
      <c r="G602" s="36"/>
      <c r="H602" s="36"/>
      <c r="I602" s="203"/>
      <c r="J602" s="36"/>
      <c r="K602" s="36"/>
      <c r="L602" s="39"/>
      <c r="M602" s="204"/>
      <c r="N602" s="205"/>
      <c r="O602" s="71"/>
      <c r="P602" s="71"/>
      <c r="Q602" s="71"/>
      <c r="R602" s="71"/>
      <c r="S602" s="71"/>
      <c r="T602" s="72"/>
      <c r="U602" s="34"/>
      <c r="V602" s="34"/>
      <c r="W602" s="34"/>
      <c r="X602" s="34"/>
      <c r="Y602" s="34"/>
      <c r="Z602" s="34"/>
      <c r="AA602" s="34"/>
      <c r="AB602" s="34"/>
      <c r="AC602" s="34"/>
      <c r="AD602" s="34"/>
      <c r="AE602" s="34"/>
      <c r="AT602" s="17" t="s">
        <v>228</v>
      </c>
      <c r="AU602" s="17" t="s">
        <v>91</v>
      </c>
    </row>
    <row r="603" spans="1:65" s="13" customFormat="1" ht="22.5">
      <c r="B603" s="207"/>
      <c r="C603" s="208"/>
      <c r="D603" s="201" t="s">
        <v>231</v>
      </c>
      <c r="E603" s="209" t="s">
        <v>1</v>
      </c>
      <c r="F603" s="210" t="s">
        <v>729</v>
      </c>
      <c r="G603" s="208"/>
      <c r="H603" s="211">
        <v>27</v>
      </c>
      <c r="I603" s="212"/>
      <c r="J603" s="208"/>
      <c r="K603" s="208"/>
      <c r="L603" s="213"/>
      <c r="M603" s="214"/>
      <c r="N603" s="215"/>
      <c r="O603" s="215"/>
      <c r="P603" s="215"/>
      <c r="Q603" s="215"/>
      <c r="R603" s="215"/>
      <c r="S603" s="215"/>
      <c r="T603" s="216"/>
      <c r="AT603" s="217" t="s">
        <v>231</v>
      </c>
      <c r="AU603" s="217" t="s">
        <v>91</v>
      </c>
      <c r="AV603" s="13" t="s">
        <v>91</v>
      </c>
      <c r="AW603" s="13" t="s">
        <v>36</v>
      </c>
      <c r="AX603" s="13" t="s">
        <v>82</v>
      </c>
      <c r="AY603" s="217" t="s">
        <v>220</v>
      </c>
    </row>
    <row r="604" spans="1:65" s="14" customFormat="1" ht="11.25">
      <c r="B604" s="218"/>
      <c r="C604" s="219"/>
      <c r="D604" s="201" t="s">
        <v>231</v>
      </c>
      <c r="E604" s="220" t="s">
        <v>1</v>
      </c>
      <c r="F604" s="221" t="s">
        <v>233</v>
      </c>
      <c r="G604" s="219"/>
      <c r="H604" s="222">
        <v>27</v>
      </c>
      <c r="I604" s="223"/>
      <c r="J604" s="219"/>
      <c r="K604" s="219"/>
      <c r="L604" s="224"/>
      <c r="M604" s="225"/>
      <c r="N604" s="226"/>
      <c r="O604" s="226"/>
      <c r="P604" s="226"/>
      <c r="Q604" s="226"/>
      <c r="R604" s="226"/>
      <c r="S604" s="226"/>
      <c r="T604" s="227"/>
      <c r="AT604" s="228" t="s">
        <v>231</v>
      </c>
      <c r="AU604" s="228" t="s">
        <v>91</v>
      </c>
      <c r="AV604" s="14" t="s">
        <v>226</v>
      </c>
      <c r="AW604" s="14" t="s">
        <v>36</v>
      </c>
      <c r="AX604" s="14" t="s">
        <v>14</v>
      </c>
      <c r="AY604" s="228" t="s">
        <v>220</v>
      </c>
    </row>
    <row r="605" spans="1:65" s="2" customFormat="1" ht="24.2" customHeight="1">
      <c r="A605" s="34"/>
      <c r="B605" s="35"/>
      <c r="C605" s="188" t="s">
        <v>730</v>
      </c>
      <c r="D605" s="188" t="s">
        <v>222</v>
      </c>
      <c r="E605" s="189" t="s">
        <v>731</v>
      </c>
      <c r="F605" s="190" t="s">
        <v>732</v>
      </c>
      <c r="G605" s="191" t="s">
        <v>493</v>
      </c>
      <c r="H605" s="192">
        <v>27</v>
      </c>
      <c r="I605" s="193"/>
      <c r="J605" s="194">
        <f>ROUND(I605*H605,2)</f>
        <v>0</v>
      </c>
      <c r="K605" s="190" t="s">
        <v>225</v>
      </c>
      <c r="L605" s="39"/>
      <c r="M605" s="195" t="s">
        <v>1</v>
      </c>
      <c r="N605" s="196" t="s">
        <v>47</v>
      </c>
      <c r="O605" s="71"/>
      <c r="P605" s="197">
        <f>O605*H605</f>
        <v>0</v>
      </c>
      <c r="Q605" s="197">
        <v>0.21734000000000001</v>
      </c>
      <c r="R605" s="197">
        <f>Q605*H605</f>
        <v>5.8681799999999997</v>
      </c>
      <c r="S605" s="197">
        <v>0</v>
      </c>
      <c r="T605" s="198">
        <f>S605*H605</f>
        <v>0</v>
      </c>
      <c r="U605" s="34"/>
      <c r="V605" s="34"/>
      <c r="W605" s="34"/>
      <c r="X605" s="34"/>
      <c r="Y605" s="34"/>
      <c r="Z605" s="34"/>
      <c r="AA605" s="34"/>
      <c r="AB605" s="34"/>
      <c r="AC605" s="34"/>
      <c r="AD605" s="34"/>
      <c r="AE605" s="34"/>
      <c r="AR605" s="199" t="s">
        <v>226</v>
      </c>
      <c r="AT605" s="199" t="s">
        <v>222</v>
      </c>
      <c r="AU605" s="199" t="s">
        <v>91</v>
      </c>
      <c r="AY605" s="17" t="s">
        <v>220</v>
      </c>
      <c r="BE605" s="200">
        <f>IF(N605="základní",J605,0)</f>
        <v>0</v>
      </c>
      <c r="BF605" s="200">
        <f>IF(N605="snížená",J605,0)</f>
        <v>0</v>
      </c>
      <c r="BG605" s="200">
        <f>IF(N605="zákl. přenesená",J605,0)</f>
        <v>0</v>
      </c>
      <c r="BH605" s="200">
        <f>IF(N605="sníž. přenesená",J605,0)</f>
        <v>0</v>
      </c>
      <c r="BI605" s="200">
        <f>IF(N605="nulová",J605,0)</f>
        <v>0</v>
      </c>
      <c r="BJ605" s="17" t="s">
        <v>14</v>
      </c>
      <c r="BK605" s="200">
        <f>ROUND(I605*H605,2)</f>
        <v>0</v>
      </c>
      <c r="BL605" s="17" t="s">
        <v>226</v>
      </c>
      <c r="BM605" s="199" t="s">
        <v>733</v>
      </c>
    </row>
    <row r="606" spans="1:65" s="2" customFormat="1" ht="19.5">
      <c r="A606" s="34"/>
      <c r="B606" s="35"/>
      <c r="C606" s="36"/>
      <c r="D606" s="201" t="s">
        <v>228</v>
      </c>
      <c r="E606" s="36"/>
      <c r="F606" s="202" t="s">
        <v>732</v>
      </c>
      <c r="G606" s="36"/>
      <c r="H606" s="36"/>
      <c r="I606" s="203"/>
      <c r="J606" s="36"/>
      <c r="K606" s="36"/>
      <c r="L606" s="39"/>
      <c r="M606" s="204"/>
      <c r="N606" s="205"/>
      <c r="O606" s="71"/>
      <c r="P606" s="71"/>
      <c r="Q606" s="71"/>
      <c r="R606" s="71"/>
      <c r="S606" s="71"/>
      <c r="T606" s="72"/>
      <c r="U606" s="34"/>
      <c r="V606" s="34"/>
      <c r="W606" s="34"/>
      <c r="X606" s="34"/>
      <c r="Y606" s="34"/>
      <c r="Z606" s="34"/>
      <c r="AA606" s="34"/>
      <c r="AB606" s="34"/>
      <c r="AC606" s="34"/>
      <c r="AD606" s="34"/>
      <c r="AE606" s="34"/>
      <c r="AT606" s="17" t="s">
        <v>228</v>
      </c>
      <c r="AU606" s="17" t="s">
        <v>91</v>
      </c>
    </row>
    <row r="607" spans="1:65" s="2" customFormat="1" ht="156">
      <c r="A607" s="34"/>
      <c r="B607" s="35"/>
      <c r="C607" s="36"/>
      <c r="D607" s="201" t="s">
        <v>229</v>
      </c>
      <c r="E607" s="36"/>
      <c r="F607" s="206" t="s">
        <v>734</v>
      </c>
      <c r="G607" s="36"/>
      <c r="H607" s="36"/>
      <c r="I607" s="203"/>
      <c r="J607" s="36"/>
      <c r="K607" s="36"/>
      <c r="L607" s="39"/>
      <c r="M607" s="204"/>
      <c r="N607" s="205"/>
      <c r="O607" s="71"/>
      <c r="P607" s="71"/>
      <c r="Q607" s="71"/>
      <c r="R607" s="71"/>
      <c r="S607" s="71"/>
      <c r="T607" s="72"/>
      <c r="U607" s="34"/>
      <c r="V607" s="34"/>
      <c r="W607" s="34"/>
      <c r="X607" s="34"/>
      <c r="Y607" s="34"/>
      <c r="Z607" s="34"/>
      <c r="AA607" s="34"/>
      <c r="AB607" s="34"/>
      <c r="AC607" s="34"/>
      <c r="AD607" s="34"/>
      <c r="AE607" s="34"/>
      <c r="AT607" s="17" t="s">
        <v>229</v>
      </c>
      <c r="AU607" s="17" t="s">
        <v>91</v>
      </c>
    </row>
    <row r="608" spans="1:65" s="13" customFormat="1" ht="11.25">
      <c r="B608" s="207"/>
      <c r="C608" s="208"/>
      <c r="D608" s="201" t="s">
        <v>231</v>
      </c>
      <c r="E608" s="209" t="s">
        <v>1</v>
      </c>
      <c r="F608" s="210" t="s">
        <v>735</v>
      </c>
      <c r="G608" s="208"/>
      <c r="H608" s="211">
        <v>27</v>
      </c>
      <c r="I608" s="212"/>
      <c r="J608" s="208"/>
      <c r="K608" s="208"/>
      <c r="L608" s="213"/>
      <c r="M608" s="214"/>
      <c r="N608" s="215"/>
      <c r="O608" s="215"/>
      <c r="P608" s="215"/>
      <c r="Q608" s="215"/>
      <c r="R608" s="215"/>
      <c r="S608" s="215"/>
      <c r="T608" s="216"/>
      <c r="AT608" s="217" t="s">
        <v>231</v>
      </c>
      <c r="AU608" s="217" t="s">
        <v>91</v>
      </c>
      <c r="AV608" s="13" t="s">
        <v>91</v>
      </c>
      <c r="AW608" s="13" t="s">
        <v>36</v>
      </c>
      <c r="AX608" s="13" t="s">
        <v>82</v>
      </c>
      <c r="AY608" s="217" t="s">
        <v>220</v>
      </c>
    </row>
    <row r="609" spans="1:65" s="14" customFormat="1" ht="11.25">
      <c r="B609" s="218"/>
      <c r="C609" s="219"/>
      <c r="D609" s="201" t="s">
        <v>231</v>
      </c>
      <c r="E609" s="220" t="s">
        <v>1</v>
      </c>
      <c r="F609" s="221" t="s">
        <v>233</v>
      </c>
      <c r="G609" s="219"/>
      <c r="H609" s="222">
        <v>27</v>
      </c>
      <c r="I609" s="223"/>
      <c r="J609" s="219"/>
      <c r="K609" s="219"/>
      <c r="L609" s="224"/>
      <c r="M609" s="225"/>
      <c r="N609" s="226"/>
      <c r="O609" s="226"/>
      <c r="P609" s="226"/>
      <c r="Q609" s="226"/>
      <c r="R609" s="226"/>
      <c r="S609" s="226"/>
      <c r="T609" s="227"/>
      <c r="AT609" s="228" t="s">
        <v>231</v>
      </c>
      <c r="AU609" s="228" t="s">
        <v>91</v>
      </c>
      <c r="AV609" s="14" t="s">
        <v>226</v>
      </c>
      <c r="AW609" s="14" t="s">
        <v>36</v>
      </c>
      <c r="AX609" s="14" t="s">
        <v>14</v>
      </c>
      <c r="AY609" s="228" t="s">
        <v>220</v>
      </c>
    </row>
    <row r="610" spans="1:65" s="2" customFormat="1" ht="24.2" customHeight="1">
      <c r="A610" s="34"/>
      <c r="B610" s="35"/>
      <c r="C610" s="239" t="s">
        <v>736</v>
      </c>
      <c r="D610" s="239" t="s">
        <v>415</v>
      </c>
      <c r="E610" s="240" t="s">
        <v>737</v>
      </c>
      <c r="F610" s="241" t="s">
        <v>738</v>
      </c>
      <c r="G610" s="242" t="s">
        <v>493</v>
      </c>
      <c r="H610" s="243">
        <v>27</v>
      </c>
      <c r="I610" s="244"/>
      <c r="J610" s="245">
        <f>ROUND(I610*H610,2)</f>
        <v>0</v>
      </c>
      <c r="K610" s="241" t="s">
        <v>1</v>
      </c>
      <c r="L610" s="246"/>
      <c r="M610" s="247" t="s">
        <v>1</v>
      </c>
      <c r="N610" s="248" t="s">
        <v>47</v>
      </c>
      <c r="O610" s="71"/>
      <c r="P610" s="197">
        <f>O610*H610</f>
        <v>0</v>
      </c>
      <c r="Q610" s="197">
        <v>0.106</v>
      </c>
      <c r="R610" s="197">
        <f>Q610*H610</f>
        <v>2.8620000000000001</v>
      </c>
      <c r="S610" s="197">
        <v>0</v>
      </c>
      <c r="T610" s="198">
        <f>S610*H610</f>
        <v>0</v>
      </c>
      <c r="U610" s="34"/>
      <c r="V610" s="34"/>
      <c r="W610" s="34"/>
      <c r="X610" s="34"/>
      <c r="Y610" s="34"/>
      <c r="Z610" s="34"/>
      <c r="AA610" s="34"/>
      <c r="AB610" s="34"/>
      <c r="AC610" s="34"/>
      <c r="AD610" s="34"/>
      <c r="AE610" s="34"/>
      <c r="AR610" s="199" t="s">
        <v>283</v>
      </c>
      <c r="AT610" s="199" t="s">
        <v>415</v>
      </c>
      <c r="AU610" s="199" t="s">
        <v>91</v>
      </c>
      <c r="AY610" s="17" t="s">
        <v>220</v>
      </c>
      <c r="BE610" s="200">
        <f>IF(N610="základní",J610,0)</f>
        <v>0</v>
      </c>
      <c r="BF610" s="200">
        <f>IF(N610="snížená",J610,0)</f>
        <v>0</v>
      </c>
      <c r="BG610" s="200">
        <f>IF(N610="zákl. přenesená",J610,0)</f>
        <v>0</v>
      </c>
      <c r="BH610" s="200">
        <f>IF(N610="sníž. přenesená",J610,0)</f>
        <v>0</v>
      </c>
      <c r="BI610" s="200">
        <f>IF(N610="nulová",J610,0)</f>
        <v>0</v>
      </c>
      <c r="BJ610" s="17" t="s">
        <v>14</v>
      </c>
      <c r="BK610" s="200">
        <f>ROUND(I610*H610,2)</f>
        <v>0</v>
      </c>
      <c r="BL610" s="17" t="s">
        <v>226</v>
      </c>
      <c r="BM610" s="199" t="s">
        <v>739</v>
      </c>
    </row>
    <row r="611" spans="1:65" s="2" customFormat="1" ht="19.5">
      <c r="A611" s="34"/>
      <c r="B611" s="35"/>
      <c r="C611" s="36"/>
      <c r="D611" s="201" t="s">
        <v>228</v>
      </c>
      <c r="E611" s="36"/>
      <c r="F611" s="202" t="s">
        <v>738</v>
      </c>
      <c r="G611" s="36"/>
      <c r="H611" s="36"/>
      <c r="I611" s="203"/>
      <c r="J611" s="36"/>
      <c r="K611" s="36"/>
      <c r="L611" s="39"/>
      <c r="M611" s="204"/>
      <c r="N611" s="205"/>
      <c r="O611" s="71"/>
      <c r="P611" s="71"/>
      <c r="Q611" s="71"/>
      <c r="R611" s="71"/>
      <c r="S611" s="71"/>
      <c r="T611" s="72"/>
      <c r="U611" s="34"/>
      <c r="V611" s="34"/>
      <c r="W611" s="34"/>
      <c r="X611" s="34"/>
      <c r="Y611" s="34"/>
      <c r="Z611" s="34"/>
      <c r="AA611" s="34"/>
      <c r="AB611" s="34"/>
      <c r="AC611" s="34"/>
      <c r="AD611" s="34"/>
      <c r="AE611" s="34"/>
      <c r="AT611" s="17" t="s">
        <v>228</v>
      </c>
      <c r="AU611" s="17" t="s">
        <v>91</v>
      </c>
    </row>
    <row r="612" spans="1:65" s="2" customFormat="1" ht="37.9" customHeight="1">
      <c r="A612" s="34"/>
      <c r="B612" s="35"/>
      <c r="C612" s="188" t="s">
        <v>740</v>
      </c>
      <c r="D612" s="188" t="s">
        <v>222</v>
      </c>
      <c r="E612" s="189" t="s">
        <v>741</v>
      </c>
      <c r="F612" s="190" t="s">
        <v>742</v>
      </c>
      <c r="G612" s="191" t="s">
        <v>493</v>
      </c>
      <c r="H612" s="192">
        <v>27</v>
      </c>
      <c r="I612" s="193"/>
      <c r="J612" s="194">
        <f>ROUND(I612*H612,2)</f>
        <v>0</v>
      </c>
      <c r="K612" s="190" t="s">
        <v>225</v>
      </c>
      <c r="L612" s="39"/>
      <c r="M612" s="195" t="s">
        <v>1</v>
      </c>
      <c r="N612" s="196" t="s">
        <v>47</v>
      </c>
      <c r="O612" s="71"/>
      <c r="P612" s="197">
        <f>O612*H612</f>
        <v>0</v>
      </c>
      <c r="Q612" s="197">
        <v>0.31108000000000002</v>
      </c>
      <c r="R612" s="197">
        <f>Q612*H612</f>
        <v>8.3991600000000002</v>
      </c>
      <c r="S612" s="197">
        <v>0</v>
      </c>
      <c r="T612" s="198">
        <f>S612*H612</f>
        <v>0</v>
      </c>
      <c r="U612" s="34"/>
      <c r="V612" s="34"/>
      <c r="W612" s="34"/>
      <c r="X612" s="34"/>
      <c r="Y612" s="34"/>
      <c r="Z612" s="34"/>
      <c r="AA612" s="34"/>
      <c r="AB612" s="34"/>
      <c r="AC612" s="34"/>
      <c r="AD612" s="34"/>
      <c r="AE612" s="34"/>
      <c r="AR612" s="199" t="s">
        <v>226</v>
      </c>
      <c r="AT612" s="199" t="s">
        <v>222</v>
      </c>
      <c r="AU612" s="199" t="s">
        <v>91</v>
      </c>
      <c r="AY612" s="17" t="s">
        <v>220</v>
      </c>
      <c r="BE612" s="200">
        <f>IF(N612="základní",J612,0)</f>
        <v>0</v>
      </c>
      <c r="BF612" s="200">
        <f>IF(N612="snížená",J612,0)</f>
        <v>0</v>
      </c>
      <c r="BG612" s="200">
        <f>IF(N612="zákl. přenesená",J612,0)</f>
        <v>0</v>
      </c>
      <c r="BH612" s="200">
        <f>IF(N612="sníž. přenesená",J612,0)</f>
        <v>0</v>
      </c>
      <c r="BI612" s="200">
        <f>IF(N612="nulová",J612,0)</f>
        <v>0</v>
      </c>
      <c r="BJ612" s="17" t="s">
        <v>14</v>
      </c>
      <c r="BK612" s="200">
        <f>ROUND(I612*H612,2)</f>
        <v>0</v>
      </c>
      <c r="BL612" s="17" t="s">
        <v>226</v>
      </c>
      <c r="BM612" s="199" t="s">
        <v>743</v>
      </c>
    </row>
    <row r="613" spans="1:65" s="2" customFormat="1" ht="19.5">
      <c r="A613" s="34"/>
      <c r="B613" s="35"/>
      <c r="C613" s="36"/>
      <c r="D613" s="201" t="s">
        <v>228</v>
      </c>
      <c r="E613" s="36"/>
      <c r="F613" s="202" t="s">
        <v>742</v>
      </c>
      <c r="G613" s="36"/>
      <c r="H613" s="36"/>
      <c r="I613" s="203"/>
      <c r="J613" s="36"/>
      <c r="K613" s="36"/>
      <c r="L613" s="39"/>
      <c r="M613" s="204"/>
      <c r="N613" s="205"/>
      <c r="O613" s="71"/>
      <c r="P613" s="71"/>
      <c r="Q613" s="71"/>
      <c r="R613" s="71"/>
      <c r="S613" s="71"/>
      <c r="T613" s="72"/>
      <c r="U613" s="34"/>
      <c r="V613" s="34"/>
      <c r="W613" s="34"/>
      <c r="X613" s="34"/>
      <c r="Y613" s="34"/>
      <c r="Z613" s="34"/>
      <c r="AA613" s="34"/>
      <c r="AB613" s="34"/>
      <c r="AC613" s="34"/>
      <c r="AD613" s="34"/>
      <c r="AE613" s="34"/>
      <c r="AT613" s="17" t="s">
        <v>228</v>
      </c>
      <c r="AU613" s="17" t="s">
        <v>91</v>
      </c>
    </row>
    <row r="614" spans="1:65" s="2" customFormat="1" ht="97.5">
      <c r="A614" s="34"/>
      <c r="B614" s="35"/>
      <c r="C614" s="36"/>
      <c r="D614" s="201" t="s">
        <v>229</v>
      </c>
      <c r="E614" s="36"/>
      <c r="F614" s="206" t="s">
        <v>744</v>
      </c>
      <c r="G614" s="36"/>
      <c r="H614" s="36"/>
      <c r="I614" s="203"/>
      <c r="J614" s="36"/>
      <c r="K614" s="36"/>
      <c r="L614" s="39"/>
      <c r="M614" s="204"/>
      <c r="N614" s="205"/>
      <c r="O614" s="71"/>
      <c r="P614" s="71"/>
      <c r="Q614" s="71"/>
      <c r="R614" s="71"/>
      <c r="S614" s="71"/>
      <c r="T614" s="72"/>
      <c r="U614" s="34"/>
      <c r="V614" s="34"/>
      <c r="W614" s="34"/>
      <c r="X614" s="34"/>
      <c r="Y614" s="34"/>
      <c r="Z614" s="34"/>
      <c r="AA614" s="34"/>
      <c r="AB614" s="34"/>
      <c r="AC614" s="34"/>
      <c r="AD614" s="34"/>
      <c r="AE614" s="34"/>
      <c r="AT614" s="17" t="s">
        <v>229</v>
      </c>
      <c r="AU614" s="17" t="s">
        <v>91</v>
      </c>
    </row>
    <row r="615" spans="1:65" s="15" customFormat="1" ht="11.25">
      <c r="B615" s="229"/>
      <c r="C615" s="230"/>
      <c r="D615" s="201" t="s">
        <v>231</v>
      </c>
      <c r="E615" s="231" t="s">
        <v>1</v>
      </c>
      <c r="F615" s="232" t="s">
        <v>745</v>
      </c>
      <c r="G615" s="230"/>
      <c r="H615" s="231" t="s">
        <v>1</v>
      </c>
      <c r="I615" s="233"/>
      <c r="J615" s="230"/>
      <c r="K615" s="230"/>
      <c r="L615" s="234"/>
      <c r="M615" s="235"/>
      <c r="N615" s="236"/>
      <c r="O615" s="236"/>
      <c r="P615" s="236"/>
      <c r="Q615" s="236"/>
      <c r="R615" s="236"/>
      <c r="S615" s="236"/>
      <c r="T615" s="237"/>
      <c r="AT615" s="238" t="s">
        <v>231</v>
      </c>
      <c r="AU615" s="238" t="s">
        <v>91</v>
      </c>
      <c r="AV615" s="15" t="s">
        <v>14</v>
      </c>
      <c r="AW615" s="15" t="s">
        <v>36</v>
      </c>
      <c r="AX615" s="15" t="s">
        <v>82</v>
      </c>
      <c r="AY615" s="238" t="s">
        <v>220</v>
      </c>
    </row>
    <row r="616" spans="1:65" s="13" customFormat="1" ht="11.25">
      <c r="B616" s="207"/>
      <c r="C616" s="208"/>
      <c r="D616" s="201" t="s">
        <v>231</v>
      </c>
      <c r="E616" s="209" t="s">
        <v>1</v>
      </c>
      <c r="F616" s="210" t="s">
        <v>676</v>
      </c>
      <c r="G616" s="208"/>
      <c r="H616" s="211">
        <v>27</v>
      </c>
      <c r="I616" s="212"/>
      <c r="J616" s="208"/>
      <c r="K616" s="208"/>
      <c r="L616" s="213"/>
      <c r="M616" s="214"/>
      <c r="N616" s="215"/>
      <c r="O616" s="215"/>
      <c r="P616" s="215"/>
      <c r="Q616" s="215"/>
      <c r="R616" s="215"/>
      <c r="S616" s="215"/>
      <c r="T616" s="216"/>
      <c r="AT616" s="217" t="s">
        <v>231</v>
      </c>
      <c r="AU616" s="217" t="s">
        <v>91</v>
      </c>
      <c r="AV616" s="13" t="s">
        <v>91</v>
      </c>
      <c r="AW616" s="13" t="s">
        <v>36</v>
      </c>
      <c r="AX616" s="13" t="s">
        <v>82</v>
      </c>
      <c r="AY616" s="217" t="s">
        <v>220</v>
      </c>
    </row>
    <row r="617" spans="1:65" s="14" customFormat="1" ht="11.25">
      <c r="B617" s="218"/>
      <c r="C617" s="219"/>
      <c r="D617" s="201" t="s">
        <v>231</v>
      </c>
      <c r="E617" s="220" t="s">
        <v>1</v>
      </c>
      <c r="F617" s="221" t="s">
        <v>233</v>
      </c>
      <c r="G617" s="219"/>
      <c r="H617" s="222">
        <v>27</v>
      </c>
      <c r="I617" s="223"/>
      <c r="J617" s="219"/>
      <c r="K617" s="219"/>
      <c r="L617" s="224"/>
      <c r="M617" s="225"/>
      <c r="N617" s="226"/>
      <c r="O617" s="226"/>
      <c r="P617" s="226"/>
      <c r="Q617" s="226"/>
      <c r="R617" s="226"/>
      <c r="S617" s="226"/>
      <c r="T617" s="227"/>
      <c r="AT617" s="228" t="s">
        <v>231</v>
      </c>
      <c r="AU617" s="228" t="s">
        <v>91</v>
      </c>
      <c r="AV617" s="14" t="s">
        <v>226</v>
      </c>
      <c r="AW617" s="14" t="s">
        <v>36</v>
      </c>
      <c r="AX617" s="14" t="s">
        <v>14</v>
      </c>
      <c r="AY617" s="228" t="s">
        <v>220</v>
      </c>
    </row>
    <row r="618" spans="1:65" s="12" customFormat="1" ht="22.9" customHeight="1">
      <c r="B618" s="172"/>
      <c r="C618" s="173"/>
      <c r="D618" s="174" t="s">
        <v>81</v>
      </c>
      <c r="E618" s="186" t="s">
        <v>289</v>
      </c>
      <c r="F618" s="186" t="s">
        <v>746</v>
      </c>
      <c r="G618" s="173"/>
      <c r="H618" s="173"/>
      <c r="I618" s="176"/>
      <c r="J618" s="187">
        <f>BK618</f>
        <v>0</v>
      </c>
      <c r="K618" s="173"/>
      <c r="L618" s="178"/>
      <c r="M618" s="179"/>
      <c r="N618" s="180"/>
      <c r="O618" s="180"/>
      <c r="P618" s="181">
        <f>SUM(P619:P857)</f>
        <v>0</v>
      </c>
      <c r="Q618" s="180"/>
      <c r="R618" s="181">
        <f>SUM(R619:R857)</f>
        <v>137.3955416</v>
      </c>
      <c r="S618" s="180"/>
      <c r="T618" s="182">
        <f>SUM(T619:T857)</f>
        <v>2.2469999999999999</v>
      </c>
      <c r="AR618" s="183" t="s">
        <v>14</v>
      </c>
      <c r="AT618" s="184" t="s">
        <v>81</v>
      </c>
      <c r="AU618" s="184" t="s">
        <v>14</v>
      </c>
      <c r="AY618" s="183" t="s">
        <v>220</v>
      </c>
      <c r="BK618" s="185">
        <f>SUM(BK619:BK857)</f>
        <v>0</v>
      </c>
    </row>
    <row r="619" spans="1:65" s="2" customFormat="1" ht="24.2" customHeight="1">
      <c r="A619" s="34"/>
      <c r="B619" s="35"/>
      <c r="C619" s="188" t="s">
        <v>747</v>
      </c>
      <c r="D619" s="188" t="s">
        <v>222</v>
      </c>
      <c r="E619" s="189" t="s">
        <v>748</v>
      </c>
      <c r="F619" s="190" t="s">
        <v>749</v>
      </c>
      <c r="G619" s="191" t="s">
        <v>493</v>
      </c>
      <c r="H619" s="192">
        <v>4</v>
      </c>
      <c r="I619" s="193"/>
      <c r="J619" s="194">
        <f>ROUND(I619*H619,2)</f>
        <v>0</v>
      </c>
      <c r="K619" s="190" t="s">
        <v>225</v>
      </c>
      <c r="L619" s="39"/>
      <c r="M619" s="195" t="s">
        <v>1</v>
      </c>
      <c r="N619" s="196" t="s">
        <v>47</v>
      </c>
      <c r="O619" s="71"/>
      <c r="P619" s="197">
        <f>O619*H619</f>
        <v>0</v>
      </c>
      <c r="Q619" s="197">
        <v>6.9999999999999999E-4</v>
      </c>
      <c r="R619" s="197">
        <f>Q619*H619</f>
        <v>2.8E-3</v>
      </c>
      <c r="S619" s="197">
        <v>0</v>
      </c>
      <c r="T619" s="198">
        <f>S619*H619</f>
        <v>0</v>
      </c>
      <c r="U619" s="34"/>
      <c r="V619" s="34"/>
      <c r="W619" s="34"/>
      <c r="X619" s="34"/>
      <c r="Y619" s="34"/>
      <c r="Z619" s="34"/>
      <c r="AA619" s="34"/>
      <c r="AB619" s="34"/>
      <c r="AC619" s="34"/>
      <c r="AD619" s="34"/>
      <c r="AE619" s="34"/>
      <c r="AR619" s="199" t="s">
        <v>226</v>
      </c>
      <c r="AT619" s="199" t="s">
        <v>222</v>
      </c>
      <c r="AU619" s="199" t="s">
        <v>91</v>
      </c>
      <c r="AY619" s="17" t="s">
        <v>220</v>
      </c>
      <c r="BE619" s="200">
        <f>IF(N619="základní",J619,0)</f>
        <v>0</v>
      </c>
      <c r="BF619" s="200">
        <f>IF(N619="snížená",J619,0)</f>
        <v>0</v>
      </c>
      <c r="BG619" s="200">
        <f>IF(N619="zákl. přenesená",J619,0)</f>
        <v>0</v>
      </c>
      <c r="BH619" s="200">
        <f>IF(N619="sníž. přenesená",J619,0)</f>
        <v>0</v>
      </c>
      <c r="BI619" s="200">
        <f>IF(N619="nulová",J619,0)</f>
        <v>0</v>
      </c>
      <c r="BJ619" s="17" t="s">
        <v>14</v>
      </c>
      <c r="BK619" s="200">
        <f>ROUND(I619*H619,2)</f>
        <v>0</v>
      </c>
      <c r="BL619" s="17" t="s">
        <v>226</v>
      </c>
      <c r="BM619" s="199" t="s">
        <v>750</v>
      </c>
    </row>
    <row r="620" spans="1:65" s="2" customFormat="1" ht="19.5">
      <c r="A620" s="34"/>
      <c r="B620" s="35"/>
      <c r="C620" s="36"/>
      <c r="D620" s="201" t="s">
        <v>228</v>
      </c>
      <c r="E620" s="36"/>
      <c r="F620" s="202" t="s">
        <v>749</v>
      </c>
      <c r="G620" s="36"/>
      <c r="H620" s="36"/>
      <c r="I620" s="203"/>
      <c r="J620" s="36"/>
      <c r="K620" s="36"/>
      <c r="L620" s="39"/>
      <c r="M620" s="204"/>
      <c r="N620" s="205"/>
      <c r="O620" s="71"/>
      <c r="P620" s="71"/>
      <c r="Q620" s="71"/>
      <c r="R620" s="71"/>
      <c r="S620" s="71"/>
      <c r="T620" s="72"/>
      <c r="U620" s="34"/>
      <c r="V620" s="34"/>
      <c r="W620" s="34"/>
      <c r="X620" s="34"/>
      <c r="Y620" s="34"/>
      <c r="Z620" s="34"/>
      <c r="AA620" s="34"/>
      <c r="AB620" s="34"/>
      <c r="AC620" s="34"/>
      <c r="AD620" s="34"/>
      <c r="AE620" s="34"/>
      <c r="AT620" s="17" t="s">
        <v>228</v>
      </c>
      <c r="AU620" s="17" t="s">
        <v>91</v>
      </c>
    </row>
    <row r="621" spans="1:65" s="2" customFormat="1" ht="146.25">
      <c r="A621" s="34"/>
      <c r="B621" s="35"/>
      <c r="C621" s="36"/>
      <c r="D621" s="201" t="s">
        <v>229</v>
      </c>
      <c r="E621" s="36"/>
      <c r="F621" s="206" t="s">
        <v>751</v>
      </c>
      <c r="G621" s="36"/>
      <c r="H621" s="36"/>
      <c r="I621" s="203"/>
      <c r="J621" s="36"/>
      <c r="K621" s="36"/>
      <c r="L621" s="39"/>
      <c r="M621" s="204"/>
      <c r="N621" s="205"/>
      <c r="O621" s="71"/>
      <c r="P621" s="71"/>
      <c r="Q621" s="71"/>
      <c r="R621" s="71"/>
      <c r="S621" s="71"/>
      <c r="T621" s="72"/>
      <c r="U621" s="34"/>
      <c r="V621" s="34"/>
      <c r="W621" s="34"/>
      <c r="X621" s="34"/>
      <c r="Y621" s="34"/>
      <c r="Z621" s="34"/>
      <c r="AA621" s="34"/>
      <c r="AB621" s="34"/>
      <c r="AC621" s="34"/>
      <c r="AD621" s="34"/>
      <c r="AE621" s="34"/>
      <c r="AT621" s="17" t="s">
        <v>229</v>
      </c>
      <c r="AU621" s="17" t="s">
        <v>91</v>
      </c>
    </row>
    <row r="622" spans="1:65" s="13" customFormat="1" ht="11.25">
      <c r="B622" s="207"/>
      <c r="C622" s="208"/>
      <c r="D622" s="201" t="s">
        <v>231</v>
      </c>
      <c r="E622" s="209" t="s">
        <v>1</v>
      </c>
      <c r="F622" s="210" t="s">
        <v>752</v>
      </c>
      <c r="G622" s="208"/>
      <c r="H622" s="211">
        <v>2</v>
      </c>
      <c r="I622" s="212"/>
      <c r="J622" s="208"/>
      <c r="K622" s="208"/>
      <c r="L622" s="213"/>
      <c r="M622" s="214"/>
      <c r="N622" s="215"/>
      <c r="O622" s="215"/>
      <c r="P622" s="215"/>
      <c r="Q622" s="215"/>
      <c r="R622" s="215"/>
      <c r="S622" s="215"/>
      <c r="T622" s="216"/>
      <c r="AT622" s="217" t="s">
        <v>231</v>
      </c>
      <c r="AU622" s="217" t="s">
        <v>91</v>
      </c>
      <c r="AV622" s="13" t="s">
        <v>91</v>
      </c>
      <c r="AW622" s="13" t="s">
        <v>36</v>
      </c>
      <c r="AX622" s="13" t="s">
        <v>82</v>
      </c>
      <c r="AY622" s="217" t="s">
        <v>220</v>
      </c>
    </row>
    <row r="623" spans="1:65" s="13" customFormat="1" ht="11.25">
      <c r="B623" s="207"/>
      <c r="C623" s="208"/>
      <c r="D623" s="201" t="s">
        <v>231</v>
      </c>
      <c r="E623" s="209" t="s">
        <v>1</v>
      </c>
      <c r="F623" s="210" t="s">
        <v>753</v>
      </c>
      <c r="G623" s="208"/>
      <c r="H623" s="211">
        <v>2</v>
      </c>
      <c r="I623" s="212"/>
      <c r="J623" s="208"/>
      <c r="K623" s="208"/>
      <c r="L623" s="213"/>
      <c r="M623" s="214"/>
      <c r="N623" s="215"/>
      <c r="O623" s="215"/>
      <c r="P623" s="215"/>
      <c r="Q623" s="215"/>
      <c r="R623" s="215"/>
      <c r="S623" s="215"/>
      <c r="T623" s="216"/>
      <c r="AT623" s="217" t="s">
        <v>231</v>
      </c>
      <c r="AU623" s="217" t="s">
        <v>91</v>
      </c>
      <c r="AV623" s="13" t="s">
        <v>91</v>
      </c>
      <c r="AW623" s="13" t="s">
        <v>36</v>
      </c>
      <c r="AX623" s="13" t="s">
        <v>82</v>
      </c>
      <c r="AY623" s="217" t="s">
        <v>220</v>
      </c>
    </row>
    <row r="624" spans="1:65" s="14" customFormat="1" ht="11.25">
      <c r="B624" s="218"/>
      <c r="C624" s="219"/>
      <c r="D624" s="201" t="s">
        <v>231</v>
      </c>
      <c r="E624" s="220" t="s">
        <v>1</v>
      </c>
      <c r="F624" s="221" t="s">
        <v>233</v>
      </c>
      <c r="G624" s="219"/>
      <c r="H624" s="222">
        <v>4</v>
      </c>
      <c r="I624" s="223"/>
      <c r="J624" s="219"/>
      <c r="K624" s="219"/>
      <c r="L624" s="224"/>
      <c r="M624" s="225"/>
      <c r="N624" s="226"/>
      <c r="O624" s="226"/>
      <c r="P624" s="226"/>
      <c r="Q624" s="226"/>
      <c r="R624" s="226"/>
      <c r="S624" s="226"/>
      <c r="T624" s="227"/>
      <c r="AT624" s="228" t="s">
        <v>231</v>
      </c>
      <c r="AU624" s="228" t="s">
        <v>91</v>
      </c>
      <c r="AV624" s="14" t="s">
        <v>226</v>
      </c>
      <c r="AW624" s="14" t="s">
        <v>36</v>
      </c>
      <c r="AX624" s="14" t="s">
        <v>14</v>
      </c>
      <c r="AY624" s="228" t="s">
        <v>220</v>
      </c>
    </row>
    <row r="625" spans="1:65" s="2" customFormat="1" ht="14.45" customHeight="1">
      <c r="A625" s="34"/>
      <c r="B625" s="35"/>
      <c r="C625" s="239" t="s">
        <v>754</v>
      </c>
      <c r="D625" s="239" t="s">
        <v>415</v>
      </c>
      <c r="E625" s="240" t="s">
        <v>755</v>
      </c>
      <c r="F625" s="241" t="s">
        <v>756</v>
      </c>
      <c r="G625" s="242" t="s">
        <v>493</v>
      </c>
      <c r="H625" s="243">
        <v>4</v>
      </c>
      <c r="I625" s="244"/>
      <c r="J625" s="245">
        <f>ROUND(I625*H625,2)</f>
        <v>0</v>
      </c>
      <c r="K625" s="241" t="s">
        <v>1</v>
      </c>
      <c r="L625" s="246"/>
      <c r="M625" s="247" t="s">
        <v>1</v>
      </c>
      <c r="N625" s="248" t="s">
        <v>47</v>
      </c>
      <c r="O625" s="71"/>
      <c r="P625" s="197">
        <f>O625*H625</f>
        <v>0</v>
      </c>
      <c r="Q625" s="197">
        <v>5.0000000000000001E-3</v>
      </c>
      <c r="R625" s="197">
        <f>Q625*H625</f>
        <v>0.02</v>
      </c>
      <c r="S625" s="197">
        <v>0</v>
      </c>
      <c r="T625" s="198">
        <f>S625*H625</f>
        <v>0</v>
      </c>
      <c r="U625" s="34"/>
      <c r="V625" s="34"/>
      <c r="W625" s="34"/>
      <c r="X625" s="34"/>
      <c r="Y625" s="34"/>
      <c r="Z625" s="34"/>
      <c r="AA625" s="34"/>
      <c r="AB625" s="34"/>
      <c r="AC625" s="34"/>
      <c r="AD625" s="34"/>
      <c r="AE625" s="34"/>
      <c r="AR625" s="199" t="s">
        <v>283</v>
      </c>
      <c r="AT625" s="199" t="s">
        <v>415</v>
      </c>
      <c r="AU625" s="199" t="s">
        <v>91</v>
      </c>
      <c r="AY625" s="17" t="s">
        <v>220</v>
      </c>
      <c r="BE625" s="200">
        <f>IF(N625="základní",J625,0)</f>
        <v>0</v>
      </c>
      <c r="BF625" s="200">
        <f>IF(N625="snížená",J625,0)</f>
        <v>0</v>
      </c>
      <c r="BG625" s="200">
        <f>IF(N625="zákl. přenesená",J625,0)</f>
        <v>0</v>
      </c>
      <c r="BH625" s="200">
        <f>IF(N625="sníž. přenesená",J625,0)</f>
        <v>0</v>
      </c>
      <c r="BI625" s="200">
        <f>IF(N625="nulová",J625,0)</f>
        <v>0</v>
      </c>
      <c r="BJ625" s="17" t="s">
        <v>14</v>
      </c>
      <c r="BK625" s="200">
        <f>ROUND(I625*H625,2)</f>
        <v>0</v>
      </c>
      <c r="BL625" s="17" t="s">
        <v>226</v>
      </c>
      <c r="BM625" s="199" t="s">
        <v>757</v>
      </c>
    </row>
    <row r="626" spans="1:65" s="2" customFormat="1" ht="11.25">
      <c r="A626" s="34"/>
      <c r="B626" s="35"/>
      <c r="C626" s="36"/>
      <c r="D626" s="201" t="s">
        <v>228</v>
      </c>
      <c r="E626" s="36"/>
      <c r="F626" s="202" t="s">
        <v>756</v>
      </c>
      <c r="G626" s="36"/>
      <c r="H626" s="36"/>
      <c r="I626" s="203"/>
      <c r="J626" s="36"/>
      <c r="K626" s="36"/>
      <c r="L626" s="39"/>
      <c r="M626" s="204"/>
      <c r="N626" s="205"/>
      <c r="O626" s="71"/>
      <c r="P626" s="71"/>
      <c r="Q626" s="71"/>
      <c r="R626" s="71"/>
      <c r="S626" s="71"/>
      <c r="T626" s="72"/>
      <c r="U626" s="34"/>
      <c r="V626" s="34"/>
      <c r="W626" s="34"/>
      <c r="X626" s="34"/>
      <c r="Y626" s="34"/>
      <c r="Z626" s="34"/>
      <c r="AA626" s="34"/>
      <c r="AB626" s="34"/>
      <c r="AC626" s="34"/>
      <c r="AD626" s="34"/>
      <c r="AE626" s="34"/>
      <c r="AT626" s="17" t="s">
        <v>228</v>
      </c>
      <c r="AU626" s="17" t="s">
        <v>91</v>
      </c>
    </row>
    <row r="627" spans="1:65" s="2" customFormat="1" ht="24.2" customHeight="1">
      <c r="A627" s="34"/>
      <c r="B627" s="35"/>
      <c r="C627" s="188" t="s">
        <v>758</v>
      </c>
      <c r="D627" s="188" t="s">
        <v>222</v>
      </c>
      <c r="E627" s="189" t="s">
        <v>759</v>
      </c>
      <c r="F627" s="190" t="s">
        <v>760</v>
      </c>
      <c r="G627" s="191" t="s">
        <v>493</v>
      </c>
      <c r="H627" s="192">
        <v>4</v>
      </c>
      <c r="I627" s="193"/>
      <c r="J627" s="194">
        <f>ROUND(I627*H627,2)</f>
        <v>0</v>
      </c>
      <c r="K627" s="190" t="s">
        <v>225</v>
      </c>
      <c r="L627" s="39"/>
      <c r="M627" s="195" t="s">
        <v>1</v>
      </c>
      <c r="N627" s="196" t="s">
        <v>47</v>
      </c>
      <c r="O627" s="71"/>
      <c r="P627" s="197">
        <f>O627*H627</f>
        <v>0</v>
      </c>
      <c r="Q627" s="197">
        <v>0.10940999999999999</v>
      </c>
      <c r="R627" s="197">
        <f>Q627*H627</f>
        <v>0.43763999999999997</v>
      </c>
      <c r="S627" s="197">
        <v>0</v>
      </c>
      <c r="T627" s="198">
        <f>S627*H627</f>
        <v>0</v>
      </c>
      <c r="U627" s="34"/>
      <c r="V627" s="34"/>
      <c r="W627" s="34"/>
      <c r="X627" s="34"/>
      <c r="Y627" s="34"/>
      <c r="Z627" s="34"/>
      <c r="AA627" s="34"/>
      <c r="AB627" s="34"/>
      <c r="AC627" s="34"/>
      <c r="AD627" s="34"/>
      <c r="AE627" s="34"/>
      <c r="AR627" s="199" t="s">
        <v>226</v>
      </c>
      <c r="AT627" s="199" t="s">
        <v>222</v>
      </c>
      <c r="AU627" s="199" t="s">
        <v>91</v>
      </c>
      <c r="AY627" s="17" t="s">
        <v>220</v>
      </c>
      <c r="BE627" s="200">
        <f>IF(N627="základní",J627,0)</f>
        <v>0</v>
      </c>
      <c r="BF627" s="200">
        <f>IF(N627="snížená",J627,0)</f>
        <v>0</v>
      </c>
      <c r="BG627" s="200">
        <f>IF(N627="zákl. přenesená",J627,0)</f>
        <v>0</v>
      </c>
      <c r="BH627" s="200">
        <f>IF(N627="sníž. přenesená",J627,0)</f>
        <v>0</v>
      </c>
      <c r="BI627" s="200">
        <f>IF(N627="nulová",J627,0)</f>
        <v>0</v>
      </c>
      <c r="BJ627" s="17" t="s">
        <v>14</v>
      </c>
      <c r="BK627" s="200">
        <f>ROUND(I627*H627,2)</f>
        <v>0</v>
      </c>
      <c r="BL627" s="17" t="s">
        <v>226</v>
      </c>
      <c r="BM627" s="199" t="s">
        <v>761</v>
      </c>
    </row>
    <row r="628" spans="1:65" s="2" customFormat="1" ht="19.5">
      <c r="A628" s="34"/>
      <c r="B628" s="35"/>
      <c r="C628" s="36"/>
      <c r="D628" s="201" t="s">
        <v>228</v>
      </c>
      <c r="E628" s="36"/>
      <c r="F628" s="202" t="s">
        <v>760</v>
      </c>
      <c r="G628" s="36"/>
      <c r="H628" s="36"/>
      <c r="I628" s="203"/>
      <c r="J628" s="36"/>
      <c r="K628" s="36"/>
      <c r="L628" s="39"/>
      <c r="M628" s="204"/>
      <c r="N628" s="205"/>
      <c r="O628" s="71"/>
      <c r="P628" s="71"/>
      <c r="Q628" s="71"/>
      <c r="R628" s="71"/>
      <c r="S628" s="71"/>
      <c r="T628" s="72"/>
      <c r="U628" s="34"/>
      <c r="V628" s="34"/>
      <c r="W628" s="34"/>
      <c r="X628" s="34"/>
      <c r="Y628" s="34"/>
      <c r="Z628" s="34"/>
      <c r="AA628" s="34"/>
      <c r="AB628" s="34"/>
      <c r="AC628" s="34"/>
      <c r="AD628" s="34"/>
      <c r="AE628" s="34"/>
      <c r="AT628" s="17" t="s">
        <v>228</v>
      </c>
      <c r="AU628" s="17" t="s">
        <v>91</v>
      </c>
    </row>
    <row r="629" spans="1:65" s="2" customFormat="1" ht="87.75">
      <c r="A629" s="34"/>
      <c r="B629" s="35"/>
      <c r="C629" s="36"/>
      <c r="D629" s="201" t="s">
        <v>229</v>
      </c>
      <c r="E629" s="36"/>
      <c r="F629" s="206" t="s">
        <v>762</v>
      </c>
      <c r="G629" s="36"/>
      <c r="H629" s="36"/>
      <c r="I629" s="203"/>
      <c r="J629" s="36"/>
      <c r="K629" s="36"/>
      <c r="L629" s="39"/>
      <c r="M629" s="204"/>
      <c r="N629" s="205"/>
      <c r="O629" s="71"/>
      <c r="P629" s="71"/>
      <c r="Q629" s="71"/>
      <c r="R629" s="71"/>
      <c r="S629" s="71"/>
      <c r="T629" s="72"/>
      <c r="U629" s="34"/>
      <c r="V629" s="34"/>
      <c r="W629" s="34"/>
      <c r="X629" s="34"/>
      <c r="Y629" s="34"/>
      <c r="Z629" s="34"/>
      <c r="AA629" s="34"/>
      <c r="AB629" s="34"/>
      <c r="AC629" s="34"/>
      <c r="AD629" s="34"/>
      <c r="AE629" s="34"/>
      <c r="AT629" s="17" t="s">
        <v>229</v>
      </c>
      <c r="AU629" s="17" t="s">
        <v>91</v>
      </c>
    </row>
    <row r="630" spans="1:65" s="2" customFormat="1" ht="14.45" customHeight="1">
      <c r="A630" s="34"/>
      <c r="B630" s="35"/>
      <c r="C630" s="239" t="s">
        <v>763</v>
      </c>
      <c r="D630" s="239" t="s">
        <v>415</v>
      </c>
      <c r="E630" s="240" t="s">
        <v>764</v>
      </c>
      <c r="F630" s="241" t="s">
        <v>765</v>
      </c>
      <c r="G630" s="242" t="s">
        <v>493</v>
      </c>
      <c r="H630" s="243">
        <v>4</v>
      </c>
      <c r="I630" s="244"/>
      <c r="J630" s="245">
        <f>ROUND(I630*H630,2)</f>
        <v>0</v>
      </c>
      <c r="K630" s="241" t="s">
        <v>225</v>
      </c>
      <c r="L630" s="246"/>
      <c r="M630" s="247" t="s">
        <v>1</v>
      </c>
      <c r="N630" s="248" t="s">
        <v>47</v>
      </c>
      <c r="O630" s="71"/>
      <c r="P630" s="197">
        <f>O630*H630</f>
        <v>0</v>
      </c>
      <c r="Q630" s="197">
        <v>6.4999999999999997E-3</v>
      </c>
      <c r="R630" s="197">
        <f>Q630*H630</f>
        <v>2.5999999999999999E-2</v>
      </c>
      <c r="S630" s="197">
        <v>0</v>
      </c>
      <c r="T630" s="198">
        <f>S630*H630</f>
        <v>0</v>
      </c>
      <c r="U630" s="34"/>
      <c r="V630" s="34"/>
      <c r="W630" s="34"/>
      <c r="X630" s="34"/>
      <c r="Y630" s="34"/>
      <c r="Z630" s="34"/>
      <c r="AA630" s="34"/>
      <c r="AB630" s="34"/>
      <c r="AC630" s="34"/>
      <c r="AD630" s="34"/>
      <c r="AE630" s="34"/>
      <c r="AR630" s="199" t="s">
        <v>283</v>
      </c>
      <c r="AT630" s="199" t="s">
        <v>415</v>
      </c>
      <c r="AU630" s="199" t="s">
        <v>91</v>
      </c>
      <c r="AY630" s="17" t="s">
        <v>220</v>
      </c>
      <c r="BE630" s="200">
        <f>IF(N630="základní",J630,0)</f>
        <v>0</v>
      </c>
      <c r="BF630" s="200">
        <f>IF(N630="snížená",J630,0)</f>
        <v>0</v>
      </c>
      <c r="BG630" s="200">
        <f>IF(N630="zákl. přenesená",J630,0)</f>
        <v>0</v>
      </c>
      <c r="BH630" s="200">
        <f>IF(N630="sníž. přenesená",J630,0)</f>
        <v>0</v>
      </c>
      <c r="BI630" s="200">
        <f>IF(N630="nulová",J630,0)</f>
        <v>0</v>
      </c>
      <c r="BJ630" s="17" t="s">
        <v>14</v>
      </c>
      <c r="BK630" s="200">
        <f>ROUND(I630*H630,2)</f>
        <v>0</v>
      </c>
      <c r="BL630" s="17" t="s">
        <v>226</v>
      </c>
      <c r="BM630" s="199" t="s">
        <v>766</v>
      </c>
    </row>
    <row r="631" spans="1:65" s="2" customFormat="1" ht="11.25">
      <c r="A631" s="34"/>
      <c r="B631" s="35"/>
      <c r="C631" s="36"/>
      <c r="D631" s="201" t="s">
        <v>228</v>
      </c>
      <c r="E631" s="36"/>
      <c r="F631" s="202" t="s">
        <v>765</v>
      </c>
      <c r="G631" s="36"/>
      <c r="H631" s="36"/>
      <c r="I631" s="203"/>
      <c r="J631" s="36"/>
      <c r="K631" s="36"/>
      <c r="L631" s="39"/>
      <c r="M631" s="204"/>
      <c r="N631" s="205"/>
      <c r="O631" s="71"/>
      <c r="P631" s="71"/>
      <c r="Q631" s="71"/>
      <c r="R631" s="71"/>
      <c r="S631" s="71"/>
      <c r="T631" s="72"/>
      <c r="U631" s="34"/>
      <c r="V631" s="34"/>
      <c r="W631" s="34"/>
      <c r="X631" s="34"/>
      <c r="Y631" s="34"/>
      <c r="Z631" s="34"/>
      <c r="AA631" s="34"/>
      <c r="AB631" s="34"/>
      <c r="AC631" s="34"/>
      <c r="AD631" s="34"/>
      <c r="AE631" s="34"/>
      <c r="AT631" s="17" t="s">
        <v>228</v>
      </c>
      <c r="AU631" s="17" t="s">
        <v>91</v>
      </c>
    </row>
    <row r="632" spans="1:65" s="2" customFormat="1" ht="14.45" customHeight="1">
      <c r="A632" s="34"/>
      <c r="B632" s="35"/>
      <c r="C632" s="239" t="s">
        <v>767</v>
      </c>
      <c r="D632" s="239" t="s">
        <v>415</v>
      </c>
      <c r="E632" s="240" t="s">
        <v>768</v>
      </c>
      <c r="F632" s="241" t="s">
        <v>769</v>
      </c>
      <c r="G632" s="242" t="s">
        <v>493</v>
      </c>
      <c r="H632" s="243">
        <v>4</v>
      </c>
      <c r="I632" s="244"/>
      <c r="J632" s="245">
        <f>ROUND(I632*H632,2)</f>
        <v>0</v>
      </c>
      <c r="K632" s="241" t="s">
        <v>225</v>
      </c>
      <c r="L632" s="246"/>
      <c r="M632" s="247" t="s">
        <v>1</v>
      </c>
      <c r="N632" s="248" t="s">
        <v>47</v>
      </c>
      <c r="O632" s="71"/>
      <c r="P632" s="197">
        <f>O632*H632</f>
        <v>0</v>
      </c>
      <c r="Q632" s="197">
        <v>3.3E-3</v>
      </c>
      <c r="R632" s="197">
        <f>Q632*H632</f>
        <v>1.32E-2</v>
      </c>
      <c r="S632" s="197">
        <v>0</v>
      </c>
      <c r="T632" s="198">
        <f>S632*H632</f>
        <v>0</v>
      </c>
      <c r="U632" s="34"/>
      <c r="V632" s="34"/>
      <c r="W632" s="34"/>
      <c r="X632" s="34"/>
      <c r="Y632" s="34"/>
      <c r="Z632" s="34"/>
      <c r="AA632" s="34"/>
      <c r="AB632" s="34"/>
      <c r="AC632" s="34"/>
      <c r="AD632" s="34"/>
      <c r="AE632" s="34"/>
      <c r="AR632" s="199" t="s">
        <v>283</v>
      </c>
      <c r="AT632" s="199" t="s">
        <v>415</v>
      </c>
      <c r="AU632" s="199" t="s">
        <v>91</v>
      </c>
      <c r="AY632" s="17" t="s">
        <v>220</v>
      </c>
      <c r="BE632" s="200">
        <f>IF(N632="základní",J632,0)</f>
        <v>0</v>
      </c>
      <c r="BF632" s="200">
        <f>IF(N632="snížená",J632,0)</f>
        <v>0</v>
      </c>
      <c r="BG632" s="200">
        <f>IF(N632="zákl. přenesená",J632,0)</f>
        <v>0</v>
      </c>
      <c r="BH632" s="200">
        <f>IF(N632="sníž. přenesená",J632,0)</f>
        <v>0</v>
      </c>
      <c r="BI632" s="200">
        <f>IF(N632="nulová",J632,0)</f>
        <v>0</v>
      </c>
      <c r="BJ632" s="17" t="s">
        <v>14</v>
      </c>
      <c r="BK632" s="200">
        <f>ROUND(I632*H632,2)</f>
        <v>0</v>
      </c>
      <c r="BL632" s="17" t="s">
        <v>226</v>
      </c>
      <c r="BM632" s="199" t="s">
        <v>770</v>
      </c>
    </row>
    <row r="633" spans="1:65" s="2" customFormat="1" ht="11.25">
      <c r="A633" s="34"/>
      <c r="B633" s="35"/>
      <c r="C633" s="36"/>
      <c r="D633" s="201" t="s">
        <v>228</v>
      </c>
      <c r="E633" s="36"/>
      <c r="F633" s="202" t="s">
        <v>769</v>
      </c>
      <c r="G633" s="36"/>
      <c r="H633" s="36"/>
      <c r="I633" s="203"/>
      <c r="J633" s="36"/>
      <c r="K633" s="36"/>
      <c r="L633" s="39"/>
      <c r="M633" s="204"/>
      <c r="N633" s="205"/>
      <c r="O633" s="71"/>
      <c r="P633" s="71"/>
      <c r="Q633" s="71"/>
      <c r="R633" s="71"/>
      <c r="S633" s="71"/>
      <c r="T633" s="72"/>
      <c r="U633" s="34"/>
      <c r="V633" s="34"/>
      <c r="W633" s="34"/>
      <c r="X633" s="34"/>
      <c r="Y633" s="34"/>
      <c r="Z633" s="34"/>
      <c r="AA633" s="34"/>
      <c r="AB633" s="34"/>
      <c r="AC633" s="34"/>
      <c r="AD633" s="34"/>
      <c r="AE633" s="34"/>
      <c r="AT633" s="17" t="s">
        <v>228</v>
      </c>
      <c r="AU633" s="17" t="s">
        <v>91</v>
      </c>
    </row>
    <row r="634" spans="1:65" s="2" customFormat="1" ht="14.45" customHeight="1">
      <c r="A634" s="34"/>
      <c r="B634" s="35"/>
      <c r="C634" s="239" t="s">
        <v>771</v>
      </c>
      <c r="D634" s="239" t="s">
        <v>415</v>
      </c>
      <c r="E634" s="240" t="s">
        <v>772</v>
      </c>
      <c r="F634" s="241" t="s">
        <v>773</v>
      </c>
      <c r="G634" s="242" t="s">
        <v>493</v>
      </c>
      <c r="H634" s="243">
        <v>4</v>
      </c>
      <c r="I634" s="244"/>
      <c r="J634" s="245">
        <f>ROUND(I634*H634,2)</f>
        <v>0</v>
      </c>
      <c r="K634" s="241" t="s">
        <v>225</v>
      </c>
      <c r="L634" s="246"/>
      <c r="M634" s="247" t="s">
        <v>1</v>
      </c>
      <c r="N634" s="248" t="s">
        <v>47</v>
      </c>
      <c r="O634" s="71"/>
      <c r="P634" s="197">
        <f>O634*H634</f>
        <v>0</v>
      </c>
      <c r="Q634" s="197">
        <v>4.0000000000000002E-4</v>
      </c>
      <c r="R634" s="197">
        <f>Q634*H634</f>
        <v>1.6000000000000001E-3</v>
      </c>
      <c r="S634" s="197">
        <v>0</v>
      </c>
      <c r="T634" s="198">
        <f>S634*H634</f>
        <v>0</v>
      </c>
      <c r="U634" s="34"/>
      <c r="V634" s="34"/>
      <c r="W634" s="34"/>
      <c r="X634" s="34"/>
      <c r="Y634" s="34"/>
      <c r="Z634" s="34"/>
      <c r="AA634" s="34"/>
      <c r="AB634" s="34"/>
      <c r="AC634" s="34"/>
      <c r="AD634" s="34"/>
      <c r="AE634" s="34"/>
      <c r="AR634" s="199" t="s">
        <v>283</v>
      </c>
      <c r="AT634" s="199" t="s">
        <v>415</v>
      </c>
      <c r="AU634" s="199" t="s">
        <v>91</v>
      </c>
      <c r="AY634" s="17" t="s">
        <v>220</v>
      </c>
      <c r="BE634" s="200">
        <f>IF(N634="základní",J634,0)</f>
        <v>0</v>
      </c>
      <c r="BF634" s="200">
        <f>IF(N634="snížená",J634,0)</f>
        <v>0</v>
      </c>
      <c r="BG634" s="200">
        <f>IF(N634="zákl. přenesená",J634,0)</f>
        <v>0</v>
      </c>
      <c r="BH634" s="200">
        <f>IF(N634="sníž. přenesená",J634,0)</f>
        <v>0</v>
      </c>
      <c r="BI634" s="200">
        <f>IF(N634="nulová",J634,0)</f>
        <v>0</v>
      </c>
      <c r="BJ634" s="17" t="s">
        <v>14</v>
      </c>
      <c r="BK634" s="200">
        <f>ROUND(I634*H634,2)</f>
        <v>0</v>
      </c>
      <c r="BL634" s="17" t="s">
        <v>226</v>
      </c>
      <c r="BM634" s="199" t="s">
        <v>774</v>
      </c>
    </row>
    <row r="635" spans="1:65" s="2" customFormat="1" ht="11.25">
      <c r="A635" s="34"/>
      <c r="B635" s="35"/>
      <c r="C635" s="36"/>
      <c r="D635" s="201" t="s">
        <v>228</v>
      </c>
      <c r="E635" s="36"/>
      <c r="F635" s="202" t="s">
        <v>773</v>
      </c>
      <c r="G635" s="36"/>
      <c r="H635" s="36"/>
      <c r="I635" s="203"/>
      <c r="J635" s="36"/>
      <c r="K635" s="36"/>
      <c r="L635" s="39"/>
      <c r="M635" s="204"/>
      <c r="N635" s="205"/>
      <c r="O635" s="71"/>
      <c r="P635" s="71"/>
      <c r="Q635" s="71"/>
      <c r="R635" s="71"/>
      <c r="S635" s="71"/>
      <c r="T635" s="72"/>
      <c r="U635" s="34"/>
      <c r="V635" s="34"/>
      <c r="W635" s="34"/>
      <c r="X635" s="34"/>
      <c r="Y635" s="34"/>
      <c r="Z635" s="34"/>
      <c r="AA635" s="34"/>
      <c r="AB635" s="34"/>
      <c r="AC635" s="34"/>
      <c r="AD635" s="34"/>
      <c r="AE635" s="34"/>
      <c r="AT635" s="17" t="s">
        <v>228</v>
      </c>
      <c r="AU635" s="17" t="s">
        <v>91</v>
      </c>
    </row>
    <row r="636" spans="1:65" s="2" customFormat="1" ht="14.45" customHeight="1">
      <c r="A636" s="34"/>
      <c r="B636" s="35"/>
      <c r="C636" s="239" t="s">
        <v>775</v>
      </c>
      <c r="D636" s="239" t="s">
        <v>415</v>
      </c>
      <c r="E636" s="240" t="s">
        <v>776</v>
      </c>
      <c r="F636" s="241" t="s">
        <v>777</v>
      </c>
      <c r="G636" s="242" t="s">
        <v>493</v>
      </c>
      <c r="H636" s="243">
        <v>4</v>
      </c>
      <c r="I636" s="244"/>
      <c r="J636" s="245">
        <f>ROUND(I636*H636,2)</f>
        <v>0</v>
      </c>
      <c r="K636" s="241" t="s">
        <v>225</v>
      </c>
      <c r="L636" s="246"/>
      <c r="M636" s="247" t="s">
        <v>1</v>
      </c>
      <c r="N636" s="248" t="s">
        <v>47</v>
      </c>
      <c r="O636" s="71"/>
      <c r="P636" s="197">
        <f>O636*H636</f>
        <v>0</v>
      </c>
      <c r="Q636" s="197">
        <v>1.4999999999999999E-4</v>
      </c>
      <c r="R636" s="197">
        <f>Q636*H636</f>
        <v>5.9999999999999995E-4</v>
      </c>
      <c r="S636" s="197">
        <v>0</v>
      </c>
      <c r="T636" s="198">
        <f>S636*H636</f>
        <v>0</v>
      </c>
      <c r="U636" s="34"/>
      <c r="V636" s="34"/>
      <c r="W636" s="34"/>
      <c r="X636" s="34"/>
      <c r="Y636" s="34"/>
      <c r="Z636" s="34"/>
      <c r="AA636" s="34"/>
      <c r="AB636" s="34"/>
      <c r="AC636" s="34"/>
      <c r="AD636" s="34"/>
      <c r="AE636" s="34"/>
      <c r="AR636" s="199" t="s">
        <v>283</v>
      </c>
      <c r="AT636" s="199" t="s">
        <v>415</v>
      </c>
      <c r="AU636" s="199" t="s">
        <v>91</v>
      </c>
      <c r="AY636" s="17" t="s">
        <v>220</v>
      </c>
      <c r="BE636" s="200">
        <f>IF(N636="základní",J636,0)</f>
        <v>0</v>
      </c>
      <c r="BF636" s="200">
        <f>IF(N636="snížená",J636,0)</f>
        <v>0</v>
      </c>
      <c r="BG636" s="200">
        <f>IF(N636="zákl. přenesená",J636,0)</f>
        <v>0</v>
      </c>
      <c r="BH636" s="200">
        <f>IF(N636="sníž. přenesená",J636,0)</f>
        <v>0</v>
      </c>
      <c r="BI636" s="200">
        <f>IF(N636="nulová",J636,0)</f>
        <v>0</v>
      </c>
      <c r="BJ636" s="17" t="s">
        <v>14</v>
      </c>
      <c r="BK636" s="200">
        <f>ROUND(I636*H636,2)</f>
        <v>0</v>
      </c>
      <c r="BL636" s="17" t="s">
        <v>226</v>
      </c>
      <c r="BM636" s="199" t="s">
        <v>778</v>
      </c>
    </row>
    <row r="637" spans="1:65" s="2" customFormat="1" ht="11.25">
      <c r="A637" s="34"/>
      <c r="B637" s="35"/>
      <c r="C637" s="36"/>
      <c r="D637" s="201" t="s">
        <v>228</v>
      </c>
      <c r="E637" s="36"/>
      <c r="F637" s="202" t="s">
        <v>777</v>
      </c>
      <c r="G637" s="36"/>
      <c r="H637" s="36"/>
      <c r="I637" s="203"/>
      <c r="J637" s="36"/>
      <c r="K637" s="36"/>
      <c r="L637" s="39"/>
      <c r="M637" s="204"/>
      <c r="N637" s="205"/>
      <c r="O637" s="71"/>
      <c r="P637" s="71"/>
      <c r="Q637" s="71"/>
      <c r="R637" s="71"/>
      <c r="S637" s="71"/>
      <c r="T637" s="72"/>
      <c r="U637" s="34"/>
      <c r="V637" s="34"/>
      <c r="W637" s="34"/>
      <c r="X637" s="34"/>
      <c r="Y637" s="34"/>
      <c r="Z637" s="34"/>
      <c r="AA637" s="34"/>
      <c r="AB637" s="34"/>
      <c r="AC637" s="34"/>
      <c r="AD637" s="34"/>
      <c r="AE637" s="34"/>
      <c r="AT637" s="17" t="s">
        <v>228</v>
      </c>
      <c r="AU637" s="17" t="s">
        <v>91</v>
      </c>
    </row>
    <row r="638" spans="1:65" s="2" customFormat="1" ht="14.45" customHeight="1">
      <c r="A638" s="34"/>
      <c r="B638" s="35"/>
      <c r="C638" s="239" t="s">
        <v>779</v>
      </c>
      <c r="D638" s="239" t="s">
        <v>415</v>
      </c>
      <c r="E638" s="240" t="s">
        <v>780</v>
      </c>
      <c r="F638" s="241" t="s">
        <v>781</v>
      </c>
      <c r="G638" s="242" t="s">
        <v>493</v>
      </c>
      <c r="H638" s="243">
        <v>8</v>
      </c>
      <c r="I638" s="244"/>
      <c r="J638" s="245">
        <f>ROUND(I638*H638,2)</f>
        <v>0</v>
      </c>
      <c r="K638" s="241" t="s">
        <v>225</v>
      </c>
      <c r="L638" s="246"/>
      <c r="M638" s="247" t="s">
        <v>1</v>
      </c>
      <c r="N638" s="248" t="s">
        <v>47</v>
      </c>
      <c r="O638" s="71"/>
      <c r="P638" s="197">
        <f>O638*H638</f>
        <v>0</v>
      </c>
      <c r="Q638" s="197">
        <v>5.0000000000000002E-5</v>
      </c>
      <c r="R638" s="197">
        <f>Q638*H638</f>
        <v>4.0000000000000002E-4</v>
      </c>
      <c r="S638" s="197">
        <v>0</v>
      </c>
      <c r="T638" s="198">
        <f>S638*H638</f>
        <v>0</v>
      </c>
      <c r="U638" s="34"/>
      <c r="V638" s="34"/>
      <c r="W638" s="34"/>
      <c r="X638" s="34"/>
      <c r="Y638" s="34"/>
      <c r="Z638" s="34"/>
      <c r="AA638" s="34"/>
      <c r="AB638" s="34"/>
      <c r="AC638" s="34"/>
      <c r="AD638" s="34"/>
      <c r="AE638" s="34"/>
      <c r="AR638" s="199" t="s">
        <v>283</v>
      </c>
      <c r="AT638" s="199" t="s">
        <v>415</v>
      </c>
      <c r="AU638" s="199" t="s">
        <v>91</v>
      </c>
      <c r="AY638" s="17" t="s">
        <v>220</v>
      </c>
      <c r="BE638" s="200">
        <f>IF(N638="základní",J638,0)</f>
        <v>0</v>
      </c>
      <c r="BF638" s="200">
        <f>IF(N638="snížená",J638,0)</f>
        <v>0</v>
      </c>
      <c r="BG638" s="200">
        <f>IF(N638="zákl. přenesená",J638,0)</f>
        <v>0</v>
      </c>
      <c r="BH638" s="200">
        <f>IF(N638="sníž. přenesená",J638,0)</f>
        <v>0</v>
      </c>
      <c r="BI638" s="200">
        <f>IF(N638="nulová",J638,0)</f>
        <v>0</v>
      </c>
      <c r="BJ638" s="17" t="s">
        <v>14</v>
      </c>
      <c r="BK638" s="200">
        <f>ROUND(I638*H638,2)</f>
        <v>0</v>
      </c>
      <c r="BL638" s="17" t="s">
        <v>226</v>
      </c>
      <c r="BM638" s="199" t="s">
        <v>782</v>
      </c>
    </row>
    <row r="639" spans="1:65" s="2" customFormat="1" ht="11.25">
      <c r="A639" s="34"/>
      <c r="B639" s="35"/>
      <c r="C639" s="36"/>
      <c r="D639" s="201" t="s">
        <v>228</v>
      </c>
      <c r="E639" s="36"/>
      <c r="F639" s="202" t="s">
        <v>781</v>
      </c>
      <c r="G639" s="36"/>
      <c r="H639" s="36"/>
      <c r="I639" s="203"/>
      <c r="J639" s="36"/>
      <c r="K639" s="36"/>
      <c r="L639" s="39"/>
      <c r="M639" s="204"/>
      <c r="N639" s="205"/>
      <c r="O639" s="71"/>
      <c r="P639" s="71"/>
      <c r="Q639" s="71"/>
      <c r="R639" s="71"/>
      <c r="S639" s="71"/>
      <c r="T639" s="72"/>
      <c r="U639" s="34"/>
      <c r="V639" s="34"/>
      <c r="W639" s="34"/>
      <c r="X639" s="34"/>
      <c r="Y639" s="34"/>
      <c r="Z639" s="34"/>
      <c r="AA639" s="34"/>
      <c r="AB639" s="34"/>
      <c r="AC639" s="34"/>
      <c r="AD639" s="34"/>
      <c r="AE639" s="34"/>
      <c r="AT639" s="17" t="s">
        <v>228</v>
      </c>
      <c r="AU639" s="17" t="s">
        <v>91</v>
      </c>
    </row>
    <row r="640" spans="1:65" s="2" customFormat="1" ht="24.2" customHeight="1">
      <c r="A640" s="34"/>
      <c r="B640" s="35"/>
      <c r="C640" s="188" t="s">
        <v>783</v>
      </c>
      <c r="D640" s="188" t="s">
        <v>222</v>
      </c>
      <c r="E640" s="189" t="s">
        <v>784</v>
      </c>
      <c r="F640" s="190" t="s">
        <v>785</v>
      </c>
      <c r="G640" s="191" t="s">
        <v>103</v>
      </c>
      <c r="H640" s="192">
        <v>348</v>
      </c>
      <c r="I640" s="193"/>
      <c r="J640" s="194">
        <f>ROUND(I640*H640,2)</f>
        <v>0</v>
      </c>
      <c r="K640" s="190" t="s">
        <v>225</v>
      </c>
      <c r="L640" s="39"/>
      <c r="M640" s="195" t="s">
        <v>1</v>
      </c>
      <c r="N640" s="196" t="s">
        <v>47</v>
      </c>
      <c r="O640" s="71"/>
      <c r="P640" s="197">
        <f>O640*H640</f>
        <v>0</v>
      </c>
      <c r="Q640" s="197">
        <v>8.0000000000000007E-5</v>
      </c>
      <c r="R640" s="197">
        <f>Q640*H640</f>
        <v>2.7840000000000004E-2</v>
      </c>
      <c r="S640" s="197">
        <v>0</v>
      </c>
      <c r="T640" s="198">
        <f>S640*H640</f>
        <v>0</v>
      </c>
      <c r="U640" s="34"/>
      <c r="V640" s="34"/>
      <c r="W640" s="34"/>
      <c r="X640" s="34"/>
      <c r="Y640" s="34"/>
      <c r="Z640" s="34"/>
      <c r="AA640" s="34"/>
      <c r="AB640" s="34"/>
      <c r="AC640" s="34"/>
      <c r="AD640" s="34"/>
      <c r="AE640" s="34"/>
      <c r="AR640" s="199" t="s">
        <v>226</v>
      </c>
      <c r="AT640" s="199" t="s">
        <v>222</v>
      </c>
      <c r="AU640" s="199" t="s">
        <v>91</v>
      </c>
      <c r="AY640" s="17" t="s">
        <v>220</v>
      </c>
      <c r="BE640" s="200">
        <f>IF(N640="základní",J640,0)</f>
        <v>0</v>
      </c>
      <c r="BF640" s="200">
        <f>IF(N640="snížená",J640,0)</f>
        <v>0</v>
      </c>
      <c r="BG640" s="200">
        <f>IF(N640="zákl. přenesená",J640,0)</f>
        <v>0</v>
      </c>
      <c r="BH640" s="200">
        <f>IF(N640="sníž. přenesená",J640,0)</f>
        <v>0</v>
      </c>
      <c r="BI640" s="200">
        <f>IF(N640="nulová",J640,0)</f>
        <v>0</v>
      </c>
      <c r="BJ640" s="17" t="s">
        <v>14</v>
      </c>
      <c r="BK640" s="200">
        <f>ROUND(I640*H640,2)</f>
        <v>0</v>
      </c>
      <c r="BL640" s="17" t="s">
        <v>226</v>
      </c>
      <c r="BM640" s="199" t="s">
        <v>786</v>
      </c>
    </row>
    <row r="641" spans="1:65" s="2" customFormat="1" ht="19.5">
      <c r="A641" s="34"/>
      <c r="B641" s="35"/>
      <c r="C641" s="36"/>
      <c r="D641" s="201" t="s">
        <v>228</v>
      </c>
      <c r="E641" s="36"/>
      <c r="F641" s="202" t="s">
        <v>785</v>
      </c>
      <c r="G641" s="36"/>
      <c r="H641" s="36"/>
      <c r="I641" s="203"/>
      <c r="J641" s="36"/>
      <c r="K641" s="36"/>
      <c r="L641" s="39"/>
      <c r="M641" s="204"/>
      <c r="N641" s="205"/>
      <c r="O641" s="71"/>
      <c r="P641" s="71"/>
      <c r="Q641" s="71"/>
      <c r="R641" s="71"/>
      <c r="S641" s="71"/>
      <c r="T641" s="72"/>
      <c r="U641" s="34"/>
      <c r="V641" s="34"/>
      <c r="W641" s="34"/>
      <c r="X641" s="34"/>
      <c r="Y641" s="34"/>
      <c r="Z641" s="34"/>
      <c r="AA641" s="34"/>
      <c r="AB641" s="34"/>
      <c r="AC641" s="34"/>
      <c r="AD641" s="34"/>
      <c r="AE641" s="34"/>
      <c r="AT641" s="17" t="s">
        <v>228</v>
      </c>
      <c r="AU641" s="17" t="s">
        <v>91</v>
      </c>
    </row>
    <row r="642" spans="1:65" s="2" customFormat="1" ht="107.25">
      <c r="A642" s="34"/>
      <c r="B642" s="35"/>
      <c r="C642" s="36"/>
      <c r="D642" s="201" t="s">
        <v>229</v>
      </c>
      <c r="E642" s="36"/>
      <c r="F642" s="206" t="s">
        <v>787</v>
      </c>
      <c r="G642" s="36"/>
      <c r="H642" s="36"/>
      <c r="I642" s="203"/>
      <c r="J642" s="36"/>
      <c r="K642" s="36"/>
      <c r="L642" s="39"/>
      <c r="M642" s="204"/>
      <c r="N642" s="205"/>
      <c r="O642" s="71"/>
      <c r="P642" s="71"/>
      <c r="Q642" s="71"/>
      <c r="R642" s="71"/>
      <c r="S642" s="71"/>
      <c r="T642" s="72"/>
      <c r="U642" s="34"/>
      <c r="V642" s="34"/>
      <c r="W642" s="34"/>
      <c r="X642" s="34"/>
      <c r="Y642" s="34"/>
      <c r="Z642" s="34"/>
      <c r="AA642" s="34"/>
      <c r="AB642" s="34"/>
      <c r="AC642" s="34"/>
      <c r="AD642" s="34"/>
      <c r="AE642" s="34"/>
      <c r="AT642" s="17" t="s">
        <v>229</v>
      </c>
      <c r="AU642" s="17" t="s">
        <v>91</v>
      </c>
    </row>
    <row r="643" spans="1:65" s="13" customFormat="1" ht="11.25">
      <c r="B643" s="207"/>
      <c r="C643" s="208"/>
      <c r="D643" s="201" t="s">
        <v>231</v>
      </c>
      <c r="E643" s="209" t="s">
        <v>1</v>
      </c>
      <c r="F643" s="210" t="s">
        <v>788</v>
      </c>
      <c r="G643" s="208"/>
      <c r="H643" s="211">
        <v>348</v>
      </c>
      <c r="I643" s="212"/>
      <c r="J643" s="208"/>
      <c r="K643" s="208"/>
      <c r="L643" s="213"/>
      <c r="M643" s="214"/>
      <c r="N643" s="215"/>
      <c r="O643" s="215"/>
      <c r="P643" s="215"/>
      <c r="Q643" s="215"/>
      <c r="R643" s="215"/>
      <c r="S643" s="215"/>
      <c r="T643" s="216"/>
      <c r="AT643" s="217" t="s">
        <v>231</v>
      </c>
      <c r="AU643" s="217" t="s">
        <v>91</v>
      </c>
      <c r="AV643" s="13" t="s">
        <v>91</v>
      </c>
      <c r="AW643" s="13" t="s">
        <v>36</v>
      </c>
      <c r="AX643" s="13" t="s">
        <v>82</v>
      </c>
      <c r="AY643" s="217" t="s">
        <v>220</v>
      </c>
    </row>
    <row r="644" spans="1:65" s="14" customFormat="1" ht="11.25">
      <c r="B644" s="218"/>
      <c r="C644" s="219"/>
      <c r="D644" s="201" t="s">
        <v>231</v>
      </c>
      <c r="E644" s="220" t="s">
        <v>1</v>
      </c>
      <c r="F644" s="221" t="s">
        <v>233</v>
      </c>
      <c r="G644" s="219"/>
      <c r="H644" s="222">
        <v>348</v>
      </c>
      <c r="I644" s="223"/>
      <c r="J644" s="219"/>
      <c r="K644" s="219"/>
      <c r="L644" s="224"/>
      <c r="M644" s="225"/>
      <c r="N644" s="226"/>
      <c r="O644" s="226"/>
      <c r="P644" s="226"/>
      <c r="Q644" s="226"/>
      <c r="R644" s="226"/>
      <c r="S644" s="226"/>
      <c r="T644" s="227"/>
      <c r="AT644" s="228" t="s">
        <v>231</v>
      </c>
      <c r="AU644" s="228" t="s">
        <v>91</v>
      </c>
      <c r="AV644" s="14" t="s">
        <v>226</v>
      </c>
      <c r="AW644" s="14" t="s">
        <v>36</v>
      </c>
      <c r="AX644" s="14" t="s">
        <v>14</v>
      </c>
      <c r="AY644" s="228" t="s">
        <v>220</v>
      </c>
    </row>
    <row r="645" spans="1:65" s="2" customFormat="1" ht="24.2" customHeight="1">
      <c r="A645" s="34"/>
      <c r="B645" s="35"/>
      <c r="C645" s="188" t="s">
        <v>789</v>
      </c>
      <c r="D645" s="188" t="s">
        <v>222</v>
      </c>
      <c r="E645" s="189" t="s">
        <v>790</v>
      </c>
      <c r="F645" s="190" t="s">
        <v>791</v>
      </c>
      <c r="G645" s="191" t="s">
        <v>103</v>
      </c>
      <c r="H645" s="192">
        <v>192</v>
      </c>
      <c r="I645" s="193"/>
      <c r="J645" s="194">
        <f>ROUND(I645*H645,2)</f>
        <v>0</v>
      </c>
      <c r="K645" s="190" t="s">
        <v>225</v>
      </c>
      <c r="L645" s="39"/>
      <c r="M645" s="195" t="s">
        <v>1</v>
      </c>
      <c r="N645" s="196" t="s">
        <v>47</v>
      </c>
      <c r="O645" s="71"/>
      <c r="P645" s="197">
        <f>O645*H645</f>
        <v>0</v>
      </c>
      <c r="Q645" s="197">
        <v>3.0000000000000001E-5</v>
      </c>
      <c r="R645" s="197">
        <f>Q645*H645</f>
        <v>5.7600000000000004E-3</v>
      </c>
      <c r="S645" s="197">
        <v>0</v>
      </c>
      <c r="T645" s="198">
        <f>S645*H645</f>
        <v>0</v>
      </c>
      <c r="U645" s="34"/>
      <c r="V645" s="34"/>
      <c r="W645" s="34"/>
      <c r="X645" s="34"/>
      <c r="Y645" s="34"/>
      <c r="Z645" s="34"/>
      <c r="AA645" s="34"/>
      <c r="AB645" s="34"/>
      <c r="AC645" s="34"/>
      <c r="AD645" s="34"/>
      <c r="AE645" s="34"/>
      <c r="AR645" s="199" t="s">
        <v>226</v>
      </c>
      <c r="AT645" s="199" t="s">
        <v>222</v>
      </c>
      <c r="AU645" s="199" t="s">
        <v>91</v>
      </c>
      <c r="AY645" s="17" t="s">
        <v>220</v>
      </c>
      <c r="BE645" s="200">
        <f>IF(N645="základní",J645,0)</f>
        <v>0</v>
      </c>
      <c r="BF645" s="200">
        <f>IF(N645="snížená",J645,0)</f>
        <v>0</v>
      </c>
      <c r="BG645" s="200">
        <f>IF(N645="zákl. přenesená",J645,0)</f>
        <v>0</v>
      </c>
      <c r="BH645" s="200">
        <f>IF(N645="sníž. přenesená",J645,0)</f>
        <v>0</v>
      </c>
      <c r="BI645" s="200">
        <f>IF(N645="nulová",J645,0)</f>
        <v>0</v>
      </c>
      <c r="BJ645" s="17" t="s">
        <v>14</v>
      </c>
      <c r="BK645" s="200">
        <f>ROUND(I645*H645,2)</f>
        <v>0</v>
      </c>
      <c r="BL645" s="17" t="s">
        <v>226</v>
      </c>
      <c r="BM645" s="199" t="s">
        <v>792</v>
      </c>
    </row>
    <row r="646" spans="1:65" s="2" customFormat="1" ht="19.5">
      <c r="A646" s="34"/>
      <c r="B646" s="35"/>
      <c r="C646" s="36"/>
      <c r="D646" s="201" t="s">
        <v>228</v>
      </c>
      <c r="E646" s="36"/>
      <c r="F646" s="202" t="s">
        <v>791</v>
      </c>
      <c r="G646" s="36"/>
      <c r="H646" s="36"/>
      <c r="I646" s="203"/>
      <c r="J646" s="36"/>
      <c r="K646" s="36"/>
      <c r="L646" s="39"/>
      <c r="M646" s="204"/>
      <c r="N646" s="205"/>
      <c r="O646" s="71"/>
      <c r="P646" s="71"/>
      <c r="Q646" s="71"/>
      <c r="R646" s="71"/>
      <c r="S646" s="71"/>
      <c r="T646" s="72"/>
      <c r="U646" s="34"/>
      <c r="V646" s="34"/>
      <c r="W646" s="34"/>
      <c r="X646" s="34"/>
      <c r="Y646" s="34"/>
      <c r="Z646" s="34"/>
      <c r="AA646" s="34"/>
      <c r="AB646" s="34"/>
      <c r="AC646" s="34"/>
      <c r="AD646" s="34"/>
      <c r="AE646" s="34"/>
      <c r="AT646" s="17" t="s">
        <v>228</v>
      </c>
      <c r="AU646" s="17" t="s">
        <v>91</v>
      </c>
    </row>
    <row r="647" spans="1:65" s="2" customFormat="1" ht="107.25">
      <c r="A647" s="34"/>
      <c r="B647" s="35"/>
      <c r="C647" s="36"/>
      <c r="D647" s="201" t="s">
        <v>229</v>
      </c>
      <c r="E647" s="36"/>
      <c r="F647" s="206" t="s">
        <v>787</v>
      </c>
      <c r="G647" s="36"/>
      <c r="H647" s="36"/>
      <c r="I647" s="203"/>
      <c r="J647" s="36"/>
      <c r="K647" s="36"/>
      <c r="L647" s="39"/>
      <c r="M647" s="204"/>
      <c r="N647" s="205"/>
      <c r="O647" s="71"/>
      <c r="P647" s="71"/>
      <c r="Q647" s="71"/>
      <c r="R647" s="71"/>
      <c r="S647" s="71"/>
      <c r="T647" s="72"/>
      <c r="U647" s="34"/>
      <c r="V647" s="34"/>
      <c r="W647" s="34"/>
      <c r="X647" s="34"/>
      <c r="Y647" s="34"/>
      <c r="Z647" s="34"/>
      <c r="AA647" s="34"/>
      <c r="AB647" s="34"/>
      <c r="AC647" s="34"/>
      <c r="AD647" s="34"/>
      <c r="AE647" s="34"/>
      <c r="AT647" s="17" t="s">
        <v>229</v>
      </c>
      <c r="AU647" s="17" t="s">
        <v>91</v>
      </c>
    </row>
    <row r="648" spans="1:65" s="13" customFormat="1" ht="11.25">
      <c r="B648" s="207"/>
      <c r="C648" s="208"/>
      <c r="D648" s="201" t="s">
        <v>231</v>
      </c>
      <c r="E648" s="209" t="s">
        <v>1</v>
      </c>
      <c r="F648" s="210" t="s">
        <v>793</v>
      </c>
      <c r="G648" s="208"/>
      <c r="H648" s="211">
        <v>192</v>
      </c>
      <c r="I648" s="212"/>
      <c r="J648" s="208"/>
      <c r="K648" s="208"/>
      <c r="L648" s="213"/>
      <c r="M648" s="214"/>
      <c r="N648" s="215"/>
      <c r="O648" s="215"/>
      <c r="P648" s="215"/>
      <c r="Q648" s="215"/>
      <c r="R648" s="215"/>
      <c r="S648" s="215"/>
      <c r="T648" s="216"/>
      <c r="AT648" s="217" t="s">
        <v>231</v>
      </c>
      <c r="AU648" s="217" t="s">
        <v>91</v>
      </c>
      <c r="AV648" s="13" t="s">
        <v>91</v>
      </c>
      <c r="AW648" s="13" t="s">
        <v>36</v>
      </c>
      <c r="AX648" s="13" t="s">
        <v>82</v>
      </c>
      <c r="AY648" s="217" t="s">
        <v>220</v>
      </c>
    </row>
    <row r="649" spans="1:65" s="14" customFormat="1" ht="11.25">
      <c r="B649" s="218"/>
      <c r="C649" s="219"/>
      <c r="D649" s="201" t="s">
        <v>231</v>
      </c>
      <c r="E649" s="220" t="s">
        <v>1</v>
      </c>
      <c r="F649" s="221" t="s">
        <v>233</v>
      </c>
      <c r="G649" s="219"/>
      <c r="H649" s="222">
        <v>192</v>
      </c>
      <c r="I649" s="223"/>
      <c r="J649" s="219"/>
      <c r="K649" s="219"/>
      <c r="L649" s="224"/>
      <c r="M649" s="225"/>
      <c r="N649" s="226"/>
      <c r="O649" s="226"/>
      <c r="P649" s="226"/>
      <c r="Q649" s="226"/>
      <c r="R649" s="226"/>
      <c r="S649" s="226"/>
      <c r="T649" s="227"/>
      <c r="AT649" s="228" t="s">
        <v>231</v>
      </c>
      <c r="AU649" s="228" t="s">
        <v>91</v>
      </c>
      <c r="AV649" s="14" t="s">
        <v>226</v>
      </c>
      <c r="AW649" s="14" t="s">
        <v>36</v>
      </c>
      <c r="AX649" s="14" t="s">
        <v>14</v>
      </c>
      <c r="AY649" s="228" t="s">
        <v>220</v>
      </c>
    </row>
    <row r="650" spans="1:65" s="2" customFormat="1" ht="24.2" customHeight="1">
      <c r="A650" s="34"/>
      <c r="B650" s="35"/>
      <c r="C650" s="188" t="s">
        <v>794</v>
      </c>
      <c r="D650" s="188" t="s">
        <v>222</v>
      </c>
      <c r="E650" s="189" t="s">
        <v>795</v>
      </c>
      <c r="F650" s="190" t="s">
        <v>796</v>
      </c>
      <c r="G650" s="191" t="s">
        <v>103</v>
      </c>
      <c r="H650" s="192">
        <v>127</v>
      </c>
      <c r="I650" s="193"/>
      <c r="J650" s="194">
        <f>ROUND(I650*H650,2)</f>
        <v>0</v>
      </c>
      <c r="K650" s="190" t="s">
        <v>225</v>
      </c>
      <c r="L650" s="39"/>
      <c r="M650" s="195" t="s">
        <v>1</v>
      </c>
      <c r="N650" s="196" t="s">
        <v>47</v>
      </c>
      <c r="O650" s="71"/>
      <c r="P650" s="197">
        <f>O650*H650</f>
        <v>0</v>
      </c>
      <c r="Q650" s="197">
        <v>1.4999999999999999E-4</v>
      </c>
      <c r="R650" s="197">
        <f>Q650*H650</f>
        <v>1.9049999999999997E-2</v>
      </c>
      <c r="S650" s="197">
        <v>0</v>
      </c>
      <c r="T650" s="198">
        <f>S650*H650</f>
        <v>0</v>
      </c>
      <c r="U650" s="34"/>
      <c r="V650" s="34"/>
      <c r="W650" s="34"/>
      <c r="X650" s="34"/>
      <c r="Y650" s="34"/>
      <c r="Z650" s="34"/>
      <c r="AA650" s="34"/>
      <c r="AB650" s="34"/>
      <c r="AC650" s="34"/>
      <c r="AD650" s="34"/>
      <c r="AE650" s="34"/>
      <c r="AR650" s="199" t="s">
        <v>226</v>
      </c>
      <c r="AT650" s="199" t="s">
        <v>222</v>
      </c>
      <c r="AU650" s="199" t="s">
        <v>91</v>
      </c>
      <c r="AY650" s="17" t="s">
        <v>220</v>
      </c>
      <c r="BE650" s="200">
        <f>IF(N650="základní",J650,0)</f>
        <v>0</v>
      </c>
      <c r="BF650" s="200">
        <f>IF(N650="snížená",J650,0)</f>
        <v>0</v>
      </c>
      <c r="BG650" s="200">
        <f>IF(N650="zákl. přenesená",J650,0)</f>
        <v>0</v>
      </c>
      <c r="BH650" s="200">
        <f>IF(N650="sníž. přenesená",J650,0)</f>
        <v>0</v>
      </c>
      <c r="BI650" s="200">
        <f>IF(N650="nulová",J650,0)</f>
        <v>0</v>
      </c>
      <c r="BJ650" s="17" t="s">
        <v>14</v>
      </c>
      <c r="BK650" s="200">
        <f>ROUND(I650*H650,2)</f>
        <v>0</v>
      </c>
      <c r="BL650" s="17" t="s">
        <v>226</v>
      </c>
      <c r="BM650" s="199" t="s">
        <v>797</v>
      </c>
    </row>
    <row r="651" spans="1:65" s="2" customFormat="1" ht="19.5">
      <c r="A651" s="34"/>
      <c r="B651" s="35"/>
      <c r="C651" s="36"/>
      <c r="D651" s="201" t="s">
        <v>228</v>
      </c>
      <c r="E651" s="36"/>
      <c r="F651" s="202" t="s">
        <v>796</v>
      </c>
      <c r="G651" s="36"/>
      <c r="H651" s="36"/>
      <c r="I651" s="203"/>
      <c r="J651" s="36"/>
      <c r="K651" s="36"/>
      <c r="L651" s="39"/>
      <c r="M651" s="204"/>
      <c r="N651" s="205"/>
      <c r="O651" s="71"/>
      <c r="P651" s="71"/>
      <c r="Q651" s="71"/>
      <c r="R651" s="71"/>
      <c r="S651" s="71"/>
      <c r="T651" s="72"/>
      <c r="U651" s="34"/>
      <c r="V651" s="34"/>
      <c r="W651" s="34"/>
      <c r="X651" s="34"/>
      <c r="Y651" s="34"/>
      <c r="Z651" s="34"/>
      <c r="AA651" s="34"/>
      <c r="AB651" s="34"/>
      <c r="AC651" s="34"/>
      <c r="AD651" s="34"/>
      <c r="AE651" s="34"/>
      <c r="AT651" s="17" t="s">
        <v>228</v>
      </c>
      <c r="AU651" s="17" t="s">
        <v>91</v>
      </c>
    </row>
    <row r="652" spans="1:65" s="2" customFormat="1" ht="107.25">
      <c r="A652" s="34"/>
      <c r="B652" s="35"/>
      <c r="C652" s="36"/>
      <c r="D652" s="201" t="s">
        <v>229</v>
      </c>
      <c r="E652" s="36"/>
      <c r="F652" s="206" t="s">
        <v>787</v>
      </c>
      <c r="G652" s="36"/>
      <c r="H652" s="36"/>
      <c r="I652" s="203"/>
      <c r="J652" s="36"/>
      <c r="K652" s="36"/>
      <c r="L652" s="39"/>
      <c r="M652" s="204"/>
      <c r="N652" s="205"/>
      <c r="O652" s="71"/>
      <c r="P652" s="71"/>
      <c r="Q652" s="71"/>
      <c r="R652" s="71"/>
      <c r="S652" s="71"/>
      <c r="T652" s="72"/>
      <c r="U652" s="34"/>
      <c r="V652" s="34"/>
      <c r="W652" s="34"/>
      <c r="X652" s="34"/>
      <c r="Y652" s="34"/>
      <c r="Z652" s="34"/>
      <c r="AA652" s="34"/>
      <c r="AB652" s="34"/>
      <c r="AC652" s="34"/>
      <c r="AD652" s="34"/>
      <c r="AE652" s="34"/>
      <c r="AT652" s="17" t="s">
        <v>229</v>
      </c>
      <c r="AU652" s="17" t="s">
        <v>91</v>
      </c>
    </row>
    <row r="653" spans="1:65" s="13" customFormat="1" ht="11.25">
      <c r="B653" s="207"/>
      <c r="C653" s="208"/>
      <c r="D653" s="201" t="s">
        <v>231</v>
      </c>
      <c r="E653" s="209" t="s">
        <v>1</v>
      </c>
      <c r="F653" s="210" t="s">
        <v>798</v>
      </c>
      <c r="G653" s="208"/>
      <c r="H653" s="211">
        <v>127</v>
      </c>
      <c r="I653" s="212"/>
      <c r="J653" s="208"/>
      <c r="K653" s="208"/>
      <c r="L653" s="213"/>
      <c r="M653" s="214"/>
      <c r="N653" s="215"/>
      <c r="O653" s="215"/>
      <c r="P653" s="215"/>
      <c r="Q653" s="215"/>
      <c r="R653" s="215"/>
      <c r="S653" s="215"/>
      <c r="T653" s="216"/>
      <c r="AT653" s="217" t="s">
        <v>231</v>
      </c>
      <c r="AU653" s="217" t="s">
        <v>91</v>
      </c>
      <c r="AV653" s="13" t="s">
        <v>91</v>
      </c>
      <c r="AW653" s="13" t="s">
        <v>36</v>
      </c>
      <c r="AX653" s="13" t="s">
        <v>82</v>
      </c>
      <c r="AY653" s="217" t="s">
        <v>220</v>
      </c>
    </row>
    <row r="654" spans="1:65" s="14" customFormat="1" ht="11.25">
      <c r="B654" s="218"/>
      <c r="C654" s="219"/>
      <c r="D654" s="201" t="s">
        <v>231</v>
      </c>
      <c r="E654" s="220" t="s">
        <v>1</v>
      </c>
      <c r="F654" s="221" t="s">
        <v>233</v>
      </c>
      <c r="G654" s="219"/>
      <c r="H654" s="222">
        <v>127</v>
      </c>
      <c r="I654" s="223"/>
      <c r="J654" s="219"/>
      <c r="K654" s="219"/>
      <c r="L654" s="224"/>
      <c r="M654" s="225"/>
      <c r="N654" s="226"/>
      <c r="O654" s="226"/>
      <c r="P654" s="226"/>
      <c r="Q654" s="226"/>
      <c r="R654" s="226"/>
      <c r="S654" s="226"/>
      <c r="T654" s="227"/>
      <c r="AT654" s="228" t="s">
        <v>231</v>
      </c>
      <c r="AU654" s="228" t="s">
        <v>91</v>
      </c>
      <c r="AV654" s="14" t="s">
        <v>226</v>
      </c>
      <c r="AW654" s="14" t="s">
        <v>36</v>
      </c>
      <c r="AX654" s="14" t="s">
        <v>14</v>
      </c>
      <c r="AY654" s="228" t="s">
        <v>220</v>
      </c>
    </row>
    <row r="655" spans="1:65" s="2" customFormat="1" ht="24.2" customHeight="1">
      <c r="A655" s="34"/>
      <c r="B655" s="35"/>
      <c r="C655" s="188" t="s">
        <v>799</v>
      </c>
      <c r="D655" s="188" t="s">
        <v>222</v>
      </c>
      <c r="E655" s="189" t="s">
        <v>800</v>
      </c>
      <c r="F655" s="190" t="s">
        <v>801</v>
      </c>
      <c r="G655" s="191" t="s">
        <v>103</v>
      </c>
      <c r="H655" s="192">
        <v>138</v>
      </c>
      <c r="I655" s="193"/>
      <c r="J655" s="194">
        <f>ROUND(I655*H655,2)</f>
        <v>0</v>
      </c>
      <c r="K655" s="190" t="s">
        <v>225</v>
      </c>
      <c r="L655" s="39"/>
      <c r="M655" s="195" t="s">
        <v>1</v>
      </c>
      <c r="N655" s="196" t="s">
        <v>47</v>
      </c>
      <c r="O655" s="71"/>
      <c r="P655" s="197">
        <f>O655*H655</f>
        <v>0</v>
      </c>
      <c r="Q655" s="197">
        <v>5.0000000000000002E-5</v>
      </c>
      <c r="R655" s="197">
        <f>Q655*H655</f>
        <v>6.9000000000000008E-3</v>
      </c>
      <c r="S655" s="197">
        <v>0</v>
      </c>
      <c r="T655" s="198">
        <f>S655*H655</f>
        <v>0</v>
      </c>
      <c r="U655" s="34"/>
      <c r="V655" s="34"/>
      <c r="W655" s="34"/>
      <c r="X655" s="34"/>
      <c r="Y655" s="34"/>
      <c r="Z655" s="34"/>
      <c r="AA655" s="34"/>
      <c r="AB655" s="34"/>
      <c r="AC655" s="34"/>
      <c r="AD655" s="34"/>
      <c r="AE655" s="34"/>
      <c r="AR655" s="199" t="s">
        <v>226</v>
      </c>
      <c r="AT655" s="199" t="s">
        <v>222</v>
      </c>
      <c r="AU655" s="199" t="s">
        <v>91</v>
      </c>
      <c r="AY655" s="17" t="s">
        <v>220</v>
      </c>
      <c r="BE655" s="200">
        <f>IF(N655="základní",J655,0)</f>
        <v>0</v>
      </c>
      <c r="BF655" s="200">
        <f>IF(N655="snížená",J655,0)</f>
        <v>0</v>
      </c>
      <c r="BG655" s="200">
        <f>IF(N655="zákl. přenesená",J655,0)</f>
        <v>0</v>
      </c>
      <c r="BH655" s="200">
        <f>IF(N655="sníž. přenesená",J655,0)</f>
        <v>0</v>
      </c>
      <c r="BI655" s="200">
        <f>IF(N655="nulová",J655,0)</f>
        <v>0</v>
      </c>
      <c r="BJ655" s="17" t="s">
        <v>14</v>
      </c>
      <c r="BK655" s="200">
        <f>ROUND(I655*H655,2)</f>
        <v>0</v>
      </c>
      <c r="BL655" s="17" t="s">
        <v>226</v>
      </c>
      <c r="BM655" s="199" t="s">
        <v>802</v>
      </c>
    </row>
    <row r="656" spans="1:65" s="2" customFormat="1" ht="19.5">
      <c r="A656" s="34"/>
      <c r="B656" s="35"/>
      <c r="C656" s="36"/>
      <c r="D656" s="201" t="s">
        <v>228</v>
      </c>
      <c r="E656" s="36"/>
      <c r="F656" s="202" t="s">
        <v>801</v>
      </c>
      <c r="G656" s="36"/>
      <c r="H656" s="36"/>
      <c r="I656" s="203"/>
      <c r="J656" s="36"/>
      <c r="K656" s="36"/>
      <c r="L656" s="39"/>
      <c r="M656" s="204"/>
      <c r="N656" s="205"/>
      <c r="O656" s="71"/>
      <c r="P656" s="71"/>
      <c r="Q656" s="71"/>
      <c r="R656" s="71"/>
      <c r="S656" s="71"/>
      <c r="T656" s="72"/>
      <c r="U656" s="34"/>
      <c r="V656" s="34"/>
      <c r="W656" s="34"/>
      <c r="X656" s="34"/>
      <c r="Y656" s="34"/>
      <c r="Z656" s="34"/>
      <c r="AA656" s="34"/>
      <c r="AB656" s="34"/>
      <c r="AC656" s="34"/>
      <c r="AD656" s="34"/>
      <c r="AE656" s="34"/>
      <c r="AT656" s="17" t="s">
        <v>228</v>
      </c>
      <c r="AU656" s="17" t="s">
        <v>91</v>
      </c>
    </row>
    <row r="657" spans="1:65" s="2" customFormat="1" ht="107.25">
      <c r="A657" s="34"/>
      <c r="B657" s="35"/>
      <c r="C657" s="36"/>
      <c r="D657" s="201" t="s">
        <v>229</v>
      </c>
      <c r="E657" s="36"/>
      <c r="F657" s="206" t="s">
        <v>787</v>
      </c>
      <c r="G657" s="36"/>
      <c r="H657" s="36"/>
      <c r="I657" s="203"/>
      <c r="J657" s="36"/>
      <c r="K657" s="36"/>
      <c r="L657" s="39"/>
      <c r="M657" s="204"/>
      <c r="N657" s="205"/>
      <c r="O657" s="71"/>
      <c r="P657" s="71"/>
      <c r="Q657" s="71"/>
      <c r="R657" s="71"/>
      <c r="S657" s="71"/>
      <c r="T657" s="72"/>
      <c r="U657" s="34"/>
      <c r="V657" s="34"/>
      <c r="W657" s="34"/>
      <c r="X657" s="34"/>
      <c r="Y657" s="34"/>
      <c r="Z657" s="34"/>
      <c r="AA657" s="34"/>
      <c r="AB657" s="34"/>
      <c r="AC657" s="34"/>
      <c r="AD657" s="34"/>
      <c r="AE657" s="34"/>
      <c r="AT657" s="17" t="s">
        <v>229</v>
      </c>
      <c r="AU657" s="17" t="s">
        <v>91</v>
      </c>
    </row>
    <row r="658" spans="1:65" s="13" customFormat="1" ht="11.25">
      <c r="B658" s="207"/>
      <c r="C658" s="208"/>
      <c r="D658" s="201" t="s">
        <v>231</v>
      </c>
      <c r="E658" s="209" t="s">
        <v>1</v>
      </c>
      <c r="F658" s="210" t="s">
        <v>803</v>
      </c>
      <c r="G658" s="208"/>
      <c r="H658" s="211">
        <v>111</v>
      </c>
      <c r="I658" s="212"/>
      <c r="J658" s="208"/>
      <c r="K658" s="208"/>
      <c r="L658" s="213"/>
      <c r="M658" s="214"/>
      <c r="N658" s="215"/>
      <c r="O658" s="215"/>
      <c r="P658" s="215"/>
      <c r="Q658" s="215"/>
      <c r="R658" s="215"/>
      <c r="S658" s="215"/>
      <c r="T658" s="216"/>
      <c r="AT658" s="217" t="s">
        <v>231</v>
      </c>
      <c r="AU658" s="217" t="s">
        <v>91</v>
      </c>
      <c r="AV658" s="13" t="s">
        <v>91</v>
      </c>
      <c r="AW658" s="13" t="s">
        <v>36</v>
      </c>
      <c r="AX658" s="13" t="s">
        <v>82</v>
      </c>
      <c r="AY658" s="217" t="s">
        <v>220</v>
      </c>
    </row>
    <row r="659" spans="1:65" s="13" customFormat="1" ht="11.25">
      <c r="B659" s="207"/>
      <c r="C659" s="208"/>
      <c r="D659" s="201" t="s">
        <v>231</v>
      </c>
      <c r="E659" s="209" t="s">
        <v>1</v>
      </c>
      <c r="F659" s="210" t="s">
        <v>804</v>
      </c>
      <c r="G659" s="208"/>
      <c r="H659" s="211">
        <v>27</v>
      </c>
      <c r="I659" s="212"/>
      <c r="J659" s="208"/>
      <c r="K659" s="208"/>
      <c r="L659" s="213"/>
      <c r="M659" s="214"/>
      <c r="N659" s="215"/>
      <c r="O659" s="215"/>
      <c r="P659" s="215"/>
      <c r="Q659" s="215"/>
      <c r="R659" s="215"/>
      <c r="S659" s="215"/>
      <c r="T659" s="216"/>
      <c r="AT659" s="217" t="s">
        <v>231</v>
      </c>
      <c r="AU659" s="217" t="s">
        <v>91</v>
      </c>
      <c r="AV659" s="13" t="s">
        <v>91</v>
      </c>
      <c r="AW659" s="13" t="s">
        <v>36</v>
      </c>
      <c r="AX659" s="13" t="s">
        <v>82</v>
      </c>
      <c r="AY659" s="217" t="s">
        <v>220</v>
      </c>
    </row>
    <row r="660" spans="1:65" s="14" customFormat="1" ht="11.25">
      <c r="B660" s="218"/>
      <c r="C660" s="219"/>
      <c r="D660" s="201" t="s">
        <v>231</v>
      </c>
      <c r="E660" s="220" t="s">
        <v>1</v>
      </c>
      <c r="F660" s="221" t="s">
        <v>233</v>
      </c>
      <c r="G660" s="219"/>
      <c r="H660" s="222">
        <v>138</v>
      </c>
      <c r="I660" s="223"/>
      <c r="J660" s="219"/>
      <c r="K660" s="219"/>
      <c r="L660" s="224"/>
      <c r="M660" s="225"/>
      <c r="N660" s="226"/>
      <c r="O660" s="226"/>
      <c r="P660" s="226"/>
      <c r="Q660" s="226"/>
      <c r="R660" s="226"/>
      <c r="S660" s="226"/>
      <c r="T660" s="227"/>
      <c r="AT660" s="228" t="s">
        <v>231</v>
      </c>
      <c r="AU660" s="228" t="s">
        <v>91</v>
      </c>
      <c r="AV660" s="14" t="s">
        <v>226</v>
      </c>
      <c r="AW660" s="14" t="s">
        <v>36</v>
      </c>
      <c r="AX660" s="14" t="s">
        <v>14</v>
      </c>
      <c r="AY660" s="228" t="s">
        <v>220</v>
      </c>
    </row>
    <row r="661" spans="1:65" s="2" customFormat="1" ht="24.2" customHeight="1">
      <c r="A661" s="34"/>
      <c r="B661" s="35"/>
      <c r="C661" s="188" t="s">
        <v>805</v>
      </c>
      <c r="D661" s="188" t="s">
        <v>222</v>
      </c>
      <c r="E661" s="189" t="s">
        <v>806</v>
      </c>
      <c r="F661" s="190" t="s">
        <v>807</v>
      </c>
      <c r="G661" s="191" t="s">
        <v>113</v>
      </c>
      <c r="H661" s="192">
        <v>233</v>
      </c>
      <c r="I661" s="193"/>
      <c r="J661" s="194">
        <f>ROUND(I661*H661,2)</f>
        <v>0</v>
      </c>
      <c r="K661" s="190" t="s">
        <v>225</v>
      </c>
      <c r="L661" s="39"/>
      <c r="M661" s="195" t="s">
        <v>1</v>
      </c>
      <c r="N661" s="196" t="s">
        <v>47</v>
      </c>
      <c r="O661" s="71"/>
      <c r="P661" s="197">
        <f>O661*H661</f>
        <v>0</v>
      </c>
      <c r="Q661" s="197">
        <v>5.9999999999999995E-4</v>
      </c>
      <c r="R661" s="197">
        <f>Q661*H661</f>
        <v>0.13979999999999998</v>
      </c>
      <c r="S661" s="197">
        <v>0</v>
      </c>
      <c r="T661" s="198">
        <f>S661*H661</f>
        <v>0</v>
      </c>
      <c r="U661" s="34"/>
      <c r="V661" s="34"/>
      <c r="W661" s="34"/>
      <c r="X661" s="34"/>
      <c r="Y661" s="34"/>
      <c r="Z661" s="34"/>
      <c r="AA661" s="34"/>
      <c r="AB661" s="34"/>
      <c r="AC661" s="34"/>
      <c r="AD661" s="34"/>
      <c r="AE661" s="34"/>
      <c r="AR661" s="199" t="s">
        <v>226</v>
      </c>
      <c r="AT661" s="199" t="s">
        <v>222</v>
      </c>
      <c r="AU661" s="199" t="s">
        <v>91</v>
      </c>
      <c r="AY661" s="17" t="s">
        <v>220</v>
      </c>
      <c r="BE661" s="200">
        <f>IF(N661="základní",J661,0)</f>
        <v>0</v>
      </c>
      <c r="BF661" s="200">
        <f>IF(N661="snížená",J661,0)</f>
        <v>0</v>
      </c>
      <c r="BG661" s="200">
        <f>IF(N661="zákl. přenesená",J661,0)</f>
        <v>0</v>
      </c>
      <c r="BH661" s="200">
        <f>IF(N661="sníž. přenesená",J661,0)</f>
        <v>0</v>
      </c>
      <c r="BI661" s="200">
        <f>IF(N661="nulová",J661,0)</f>
        <v>0</v>
      </c>
      <c r="BJ661" s="17" t="s">
        <v>14</v>
      </c>
      <c r="BK661" s="200">
        <f>ROUND(I661*H661,2)</f>
        <v>0</v>
      </c>
      <c r="BL661" s="17" t="s">
        <v>226</v>
      </c>
      <c r="BM661" s="199" t="s">
        <v>808</v>
      </c>
    </row>
    <row r="662" spans="1:65" s="2" customFormat="1" ht="19.5">
      <c r="A662" s="34"/>
      <c r="B662" s="35"/>
      <c r="C662" s="36"/>
      <c r="D662" s="201" t="s">
        <v>228</v>
      </c>
      <c r="E662" s="36"/>
      <c r="F662" s="202" t="s">
        <v>807</v>
      </c>
      <c r="G662" s="36"/>
      <c r="H662" s="36"/>
      <c r="I662" s="203"/>
      <c r="J662" s="36"/>
      <c r="K662" s="36"/>
      <c r="L662" s="39"/>
      <c r="M662" s="204"/>
      <c r="N662" s="205"/>
      <c r="O662" s="71"/>
      <c r="P662" s="71"/>
      <c r="Q662" s="71"/>
      <c r="R662" s="71"/>
      <c r="S662" s="71"/>
      <c r="T662" s="72"/>
      <c r="U662" s="34"/>
      <c r="V662" s="34"/>
      <c r="W662" s="34"/>
      <c r="X662" s="34"/>
      <c r="Y662" s="34"/>
      <c r="Z662" s="34"/>
      <c r="AA662" s="34"/>
      <c r="AB662" s="34"/>
      <c r="AC662" s="34"/>
      <c r="AD662" s="34"/>
      <c r="AE662" s="34"/>
      <c r="AT662" s="17" t="s">
        <v>228</v>
      </c>
      <c r="AU662" s="17" t="s">
        <v>91</v>
      </c>
    </row>
    <row r="663" spans="1:65" s="2" customFormat="1" ht="107.25">
      <c r="A663" s="34"/>
      <c r="B663" s="35"/>
      <c r="C663" s="36"/>
      <c r="D663" s="201" t="s">
        <v>229</v>
      </c>
      <c r="E663" s="36"/>
      <c r="F663" s="206" t="s">
        <v>787</v>
      </c>
      <c r="G663" s="36"/>
      <c r="H663" s="36"/>
      <c r="I663" s="203"/>
      <c r="J663" s="36"/>
      <c r="K663" s="36"/>
      <c r="L663" s="39"/>
      <c r="M663" s="204"/>
      <c r="N663" s="205"/>
      <c r="O663" s="71"/>
      <c r="P663" s="71"/>
      <c r="Q663" s="71"/>
      <c r="R663" s="71"/>
      <c r="S663" s="71"/>
      <c r="T663" s="72"/>
      <c r="U663" s="34"/>
      <c r="V663" s="34"/>
      <c r="W663" s="34"/>
      <c r="X663" s="34"/>
      <c r="Y663" s="34"/>
      <c r="Z663" s="34"/>
      <c r="AA663" s="34"/>
      <c r="AB663" s="34"/>
      <c r="AC663" s="34"/>
      <c r="AD663" s="34"/>
      <c r="AE663" s="34"/>
      <c r="AT663" s="17" t="s">
        <v>229</v>
      </c>
      <c r="AU663" s="17" t="s">
        <v>91</v>
      </c>
    </row>
    <row r="664" spans="1:65" s="13" customFormat="1" ht="11.25">
      <c r="B664" s="207"/>
      <c r="C664" s="208"/>
      <c r="D664" s="201" t="s">
        <v>231</v>
      </c>
      <c r="E664" s="209" t="s">
        <v>1</v>
      </c>
      <c r="F664" s="210" t="s">
        <v>809</v>
      </c>
      <c r="G664" s="208"/>
      <c r="H664" s="211">
        <v>74</v>
      </c>
      <c r="I664" s="212"/>
      <c r="J664" s="208"/>
      <c r="K664" s="208"/>
      <c r="L664" s="213"/>
      <c r="M664" s="214"/>
      <c r="N664" s="215"/>
      <c r="O664" s="215"/>
      <c r="P664" s="215"/>
      <c r="Q664" s="215"/>
      <c r="R664" s="215"/>
      <c r="S664" s="215"/>
      <c r="T664" s="216"/>
      <c r="AT664" s="217" t="s">
        <v>231</v>
      </c>
      <c r="AU664" s="217" t="s">
        <v>91</v>
      </c>
      <c r="AV664" s="13" t="s">
        <v>91</v>
      </c>
      <c r="AW664" s="13" t="s">
        <v>36</v>
      </c>
      <c r="AX664" s="13" t="s">
        <v>82</v>
      </c>
      <c r="AY664" s="217" t="s">
        <v>220</v>
      </c>
    </row>
    <row r="665" spans="1:65" s="13" customFormat="1" ht="11.25">
      <c r="B665" s="207"/>
      <c r="C665" s="208"/>
      <c r="D665" s="201" t="s">
        <v>231</v>
      </c>
      <c r="E665" s="209" t="s">
        <v>1</v>
      </c>
      <c r="F665" s="210" t="s">
        <v>810</v>
      </c>
      <c r="G665" s="208"/>
      <c r="H665" s="211">
        <v>96</v>
      </c>
      <c r="I665" s="212"/>
      <c r="J665" s="208"/>
      <c r="K665" s="208"/>
      <c r="L665" s="213"/>
      <c r="M665" s="214"/>
      <c r="N665" s="215"/>
      <c r="O665" s="215"/>
      <c r="P665" s="215"/>
      <c r="Q665" s="215"/>
      <c r="R665" s="215"/>
      <c r="S665" s="215"/>
      <c r="T665" s="216"/>
      <c r="AT665" s="217" t="s">
        <v>231</v>
      </c>
      <c r="AU665" s="217" t="s">
        <v>91</v>
      </c>
      <c r="AV665" s="13" t="s">
        <v>91</v>
      </c>
      <c r="AW665" s="13" t="s">
        <v>36</v>
      </c>
      <c r="AX665" s="13" t="s">
        <v>82</v>
      </c>
      <c r="AY665" s="217" t="s">
        <v>220</v>
      </c>
    </row>
    <row r="666" spans="1:65" s="13" customFormat="1" ht="11.25">
      <c r="B666" s="207"/>
      <c r="C666" s="208"/>
      <c r="D666" s="201" t="s">
        <v>231</v>
      </c>
      <c r="E666" s="209" t="s">
        <v>1</v>
      </c>
      <c r="F666" s="210" t="s">
        <v>811</v>
      </c>
      <c r="G666" s="208"/>
      <c r="H666" s="211">
        <v>9</v>
      </c>
      <c r="I666" s="212"/>
      <c r="J666" s="208"/>
      <c r="K666" s="208"/>
      <c r="L666" s="213"/>
      <c r="M666" s="214"/>
      <c r="N666" s="215"/>
      <c r="O666" s="215"/>
      <c r="P666" s="215"/>
      <c r="Q666" s="215"/>
      <c r="R666" s="215"/>
      <c r="S666" s="215"/>
      <c r="T666" s="216"/>
      <c r="AT666" s="217" t="s">
        <v>231</v>
      </c>
      <c r="AU666" s="217" t="s">
        <v>91</v>
      </c>
      <c r="AV666" s="13" t="s">
        <v>91</v>
      </c>
      <c r="AW666" s="13" t="s">
        <v>36</v>
      </c>
      <c r="AX666" s="13" t="s">
        <v>82</v>
      </c>
      <c r="AY666" s="217" t="s">
        <v>220</v>
      </c>
    </row>
    <row r="667" spans="1:65" s="13" customFormat="1" ht="11.25">
      <c r="B667" s="207"/>
      <c r="C667" s="208"/>
      <c r="D667" s="201" t="s">
        <v>231</v>
      </c>
      <c r="E667" s="209" t="s">
        <v>1</v>
      </c>
      <c r="F667" s="210" t="s">
        <v>812</v>
      </c>
      <c r="G667" s="208"/>
      <c r="H667" s="211">
        <v>54</v>
      </c>
      <c r="I667" s="212"/>
      <c r="J667" s="208"/>
      <c r="K667" s="208"/>
      <c r="L667" s="213"/>
      <c r="M667" s="214"/>
      <c r="N667" s="215"/>
      <c r="O667" s="215"/>
      <c r="P667" s="215"/>
      <c r="Q667" s="215"/>
      <c r="R667" s="215"/>
      <c r="S667" s="215"/>
      <c r="T667" s="216"/>
      <c r="AT667" s="217" t="s">
        <v>231</v>
      </c>
      <c r="AU667" s="217" t="s">
        <v>91</v>
      </c>
      <c r="AV667" s="13" t="s">
        <v>91</v>
      </c>
      <c r="AW667" s="13" t="s">
        <v>36</v>
      </c>
      <c r="AX667" s="13" t="s">
        <v>82</v>
      </c>
      <c r="AY667" s="217" t="s">
        <v>220</v>
      </c>
    </row>
    <row r="668" spans="1:65" s="14" customFormat="1" ht="11.25">
      <c r="B668" s="218"/>
      <c r="C668" s="219"/>
      <c r="D668" s="201" t="s">
        <v>231</v>
      </c>
      <c r="E668" s="220" t="s">
        <v>1</v>
      </c>
      <c r="F668" s="221" t="s">
        <v>233</v>
      </c>
      <c r="G668" s="219"/>
      <c r="H668" s="222">
        <v>233</v>
      </c>
      <c r="I668" s="223"/>
      <c r="J668" s="219"/>
      <c r="K668" s="219"/>
      <c r="L668" s="224"/>
      <c r="M668" s="225"/>
      <c r="N668" s="226"/>
      <c r="O668" s="226"/>
      <c r="P668" s="226"/>
      <c r="Q668" s="226"/>
      <c r="R668" s="226"/>
      <c r="S668" s="226"/>
      <c r="T668" s="227"/>
      <c r="AT668" s="228" t="s">
        <v>231</v>
      </c>
      <c r="AU668" s="228" t="s">
        <v>91</v>
      </c>
      <c r="AV668" s="14" t="s">
        <v>226</v>
      </c>
      <c r="AW668" s="14" t="s">
        <v>36</v>
      </c>
      <c r="AX668" s="14" t="s">
        <v>14</v>
      </c>
      <c r="AY668" s="228" t="s">
        <v>220</v>
      </c>
    </row>
    <row r="669" spans="1:65" s="2" customFormat="1" ht="24.2" customHeight="1">
      <c r="A669" s="34"/>
      <c r="B669" s="35"/>
      <c r="C669" s="188" t="s">
        <v>813</v>
      </c>
      <c r="D669" s="188" t="s">
        <v>222</v>
      </c>
      <c r="E669" s="189" t="s">
        <v>814</v>
      </c>
      <c r="F669" s="190" t="s">
        <v>815</v>
      </c>
      <c r="G669" s="191" t="s">
        <v>113</v>
      </c>
      <c r="H669" s="192">
        <v>222</v>
      </c>
      <c r="I669" s="193"/>
      <c r="J669" s="194">
        <f>ROUND(I669*H669,2)</f>
        <v>0</v>
      </c>
      <c r="K669" s="190" t="s">
        <v>225</v>
      </c>
      <c r="L669" s="39"/>
      <c r="M669" s="195" t="s">
        <v>1</v>
      </c>
      <c r="N669" s="196" t="s">
        <v>47</v>
      </c>
      <c r="O669" s="71"/>
      <c r="P669" s="197">
        <f>O669*H669</f>
        <v>0</v>
      </c>
      <c r="Q669" s="197">
        <v>1.1999999999999999E-3</v>
      </c>
      <c r="R669" s="197">
        <f>Q669*H669</f>
        <v>0.26639999999999997</v>
      </c>
      <c r="S669" s="197">
        <v>0</v>
      </c>
      <c r="T669" s="198">
        <f>S669*H669</f>
        <v>0</v>
      </c>
      <c r="U669" s="34"/>
      <c r="V669" s="34"/>
      <c r="W669" s="34"/>
      <c r="X669" s="34"/>
      <c r="Y669" s="34"/>
      <c r="Z669" s="34"/>
      <c r="AA669" s="34"/>
      <c r="AB669" s="34"/>
      <c r="AC669" s="34"/>
      <c r="AD669" s="34"/>
      <c r="AE669" s="34"/>
      <c r="AR669" s="199" t="s">
        <v>226</v>
      </c>
      <c r="AT669" s="199" t="s">
        <v>222</v>
      </c>
      <c r="AU669" s="199" t="s">
        <v>91</v>
      </c>
      <c r="AY669" s="17" t="s">
        <v>220</v>
      </c>
      <c r="BE669" s="200">
        <f>IF(N669="základní",J669,0)</f>
        <v>0</v>
      </c>
      <c r="BF669" s="200">
        <f>IF(N669="snížená",J669,0)</f>
        <v>0</v>
      </c>
      <c r="BG669" s="200">
        <f>IF(N669="zákl. přenesená",J669,0)</f>
        <v>0</v>
      </c>
      <c r="BH669" s="200">
        <f>IF(N669="sníž. přenesená",J669,0)</f>
        <v>0</v>
      </c>
      <c r="BI669" s="200">
        <f>IF(N669="nulová",J669,0)</f>
        <v>0</v>
      </c>
      <c r="BJ669" s="17" t="s">
        <v>14</v>
      </c>
      <c r="BK669" s="200">
        <f>ROUND(I669*H669,2)</f>
        <v>0</v>
      </c>
      <c r="BL669" s="17" t="s">
        <v>226</v>
      </c>
      <c r="BM669" s="199" t="s">
        <v>816</v>
      </c>
    </row>
    <row r="670" spans="1:65" s="2" customFormat="1" ht="19.5">
      <c r="A670" s="34"/>
      <c r="B670" s="35"/>
      <c r="C670" s="36"/>
      <c r="D670" s="201" t="s">
        <v>228</v>
      </c>
      <c r="E670" s="36"/>
      <c r="F670" s="202" t="s">
        <v>815</v>
      </c>
      <c r="G670" s="36"/>
      <c r="H670" s="36"/>
      <c r="I670" s="203"/>
      <c r="J670" s="36"/>
      <c r="K670" s="36"/>
      <c r="L670" s="39"/>
      <c r="M670" s="204"/>
      <c r="N670" s="205"/>
      <c r="O670" s="71"/>
      <c r="P670" s="71"/>
      <c r="Q670" s="71"/>
      <c r="R670" s="71"/>
      <c r="S670" s="71"/>
      <c r="T670" s="72"/>
      <c r="U670" s="34"/>
      <c r="V670" s="34"/>
      <c r="W670" s="34"/>
      <c r="X670" s="34"/>
      <c r="Y670" s="34"/>
      <c r="Z670" s="34"/>
      <c r="AA670" s="34"/>
      <c r="AB670" s="34"/>
      <c r="AC670" s="34"/>
      <c r="AD670" s="34"/>
      <c r="AE670" s="34"/>
      <c r="AT670" s="17" t="s">
        <v>228</v>
      </c>
      <c r="AU670" s="17" t="s">
        <v>91</v>
      </c>
    </row>
    <row r="671" spans="1:65" s="2" customFormat="1" ht="107.25">
      <c r="A671" s="34"/>
      <c r="B671" s="35"/>
      <c r="C671" s="36"/>
      <c r="D671" s="201" t="s">
        <v>229</v>
      </c>
      <c r="E671" s="36"/>
      <c r="F671" s="206" t="s">
        <v>787</v>
      </c>
      <c r="G671" s="36"/>
      <c r="H671" s="36"/>
      <c r="I671" s="203"/>
      <c r="J671" s="36"/>
      <c r="K671" s="36"/>
      <c r="L671" s="39"/>
      <c r="M671" s="204"/>
      <c r="N671" s="205"/>
      <c r="O671" s="71"/>
      <c r="P671" s="71"/>
      <c r="Q671" s="71"/>
      <c r="R671" s="71"/>
      <c r="S671" s="71"/>
      <c r="T671" s="72"/>
      <c r="U671" s="34"/>
      <c r="V671" s="34"/>
      <c r="W671" s="34"/>
      <c r="X671" s="34"/>
      <c r="Y671" s="34"/>
      <c r="Z671" s="34"/>
      <c r="AA671" s="34"/>
      <c r="AB671" s="34"/>
      <c r="AC671" s="34"/>
      <c r="AD671" s="34"/>
      <c r="AE671" s="34"/>
      <c r="AT671" s="17" t="s">
        <v>229</v>
      </c>
      <c r="AU671" s="17" t="s">
        <v>91</v>
      </c>
    </row>
    <row r="672" spans="1:65" s="13" customFormat="1" ht="11.25">
      <c r="B672" s="207"/>
      <c r="C672" s="208"/>
      <c r="D672" s="201" t="s">
        <v>231</v>
      </c>
      <c r="E672" s="209" t="s">
        <v>1</v>
      </c>
      <c r="F672" s="210" t="s">
        <v>817</v>
      </c>
      <c r="G672" s="208"/>
      <c r="H672" s="211">
        <v>222</v>
      </c>
      <c r="I672" s="212"/>
      <c r="J672" s="208"/>
      <c r="K672" s="208"/>
      <c r="L672" s="213"/>
      <c r="M672" s="214"/>
      <c r="N672" s="215"/>
      <c r="O672" s="215"/>
      <c r="P672" s="215"/>
      <c r="Q672" s="215"/>
      <c r="R672" s="215"/>
      <c r="S672" s="215"/>
      <c r="T672" s="216"/>
      <c r="AT672" s="217" t="s">
        <v>231</v>
      </c>
      <c r="AU672" s="217" t="s">
        <v>91</v>
      </c>
      <c r="AV672" s="13" t="s">
        <v>91</v>
      </c>
      <c r="AW672" s="13" t="s">
        <v>36</v>
      </c>
      <c r="AX672" s="13" t="s">
        <v>82</v>
      </c>
      <c r="AY672" s="217" t="s">
        <v>220</v>
      </c>
    </row>
    <row r="673" spans="1:65" s="14" customFormat="1" ht="11.25">
      <c r="B673" s="218"/>
      <c r="C673" s="219"/>
      <c r="D673" s="201" t="s">
        <v>231</v>
      </c>
      <c r="E673" s="220" t="s">
        <v>1</v>
      </c>
      <c r="F673" s="221" t="s">
        <v>233</v>
      </c>
      <c r="G673" s="219"/>
      <c r="H673" s="222">
        <v>222</v>
      </c>
      <c r="I673" s="223"/>
      <c r="J673" s="219"/>
      <c r="K673" s="219"/>
      <c r="L673" s="224"/>
      <c r="M673" s="225"/>
      <c r="N673" s="226"/>
      <c r="O673" s="226"/>
      <c r="P673" s="226"/>
      <c r="Q673" s="226"/>
      <c r="R673" s="226"/>
      <c r="S673" s="226"/>
      <c r="T673" s="227"/>
      <c r="AT673" s="228" t="s">
        <v>231</v>
      </c>
      <c r="AU673" s="228" t="s">
        <v>91</v>
      </c>
      <c r="AV673" s="14" t="s">
        <v>226</v>
      </c>
      <c r="AW673" s="14" t="s">
        <v>36</v>
      </c>
      <c r="AX673" s="14" t="s">
        <v>14</v>
      </c>
      <c r="AY673" s="228" t="s">
        <v>220</v>
      </c>
    </row>
    <row r="674" spans="1:65" s="2" customFormat="1" ht="24.2" customHeight="1">
      <c r="A674" s="34"/>
      <c r="B674" s="35"/>
      <c r="C674" s="188" t="s">
        <v>818</v>
      </c>
      <c r="D674" s="188" t="s">
        <v>222</v>
      </c>
      <c r="E674" s="189" t="s">
        <v>819</v>
      </c>
      <c r="F674" s="190" t="s">
        <v>820</v>
      </c>
      <c r="G674" s="191" t="s">
        <v>103</v>
      </c>
      <c r="H674" s="192">
        <v>348</v>
      </c>
      <c r="I674" s="193"/>
      <c r="J674" s="194">
        <f>ROUND(I674*H674,2)</f>
        <v>0</v>
      </c>
      <c r="K674" s="190" t="s">
        <v>225</v>
      </c>
      <c r="L674" s="39"/>
      <c r="M674" s="195" t="s">
        <v>1</v>
      </c>
      <c r="N674" s="196" t="s">
        <v>47</v>
      </c>
      <c r="O674" s="71"/>
      <c r="P674" s="197">
        <f>O674*H674</f>
        <v>0</v>
      </c>
      <c r="Q674" s="197">
        <v>3.3E-4</v>
      </c>
      <c r="R674" s="197">
        <f>Q674*H674</f>
        <v>0.11484</v>
      </c>
      <c r="S674" s="197">
        <v>0</v>
      </c>
      <c r="T674" s="198">
        <f>S674*H674</f>
        <v>0</v>
      </c>
      <c r="U674" s="34"/>
      <c r="V674" s="34"/>
      <c r="W674" s="34"/>
      <c r="X674" s="34"/>
      <c r="Y674" s="34"/>
      <c r="Z674" s="34"/>
      <c r="AA674" s="34"/>
      <c r="AB674" s="34"/>
      <c r="AC674" s="34"/>
      <c r="AD674" s="34"/>
      <c r="AE674" s="34"/>
      <c r="AR674" s="199" t="s">
        <v>226</v>
      </c>
      <c r="AT674" s="199" t="s">
        <v>222</v>
      </c>
      <c r="AU674" s="199" t="s">
        <v>91</v>
      </c>
      <c r="AY674" s="17" t="s">
        <v>220</v>
      </c>
      <c r="BE674" s="200">
        <f>IF(N674="základní",J674,0)</f>
        <v>0</v>
      </c>
      <c r="BF674" s="200">
        <f>IF(N674="snížená",J674,0)</f>
        <v>0</v>
      </c>
      <c r="BG674" s="200">
        <f>IF(N674="zákl. přenesená",J674,0)</f>
        <v>0</v>
      </c>
      <c r="BH674" s="200">
        <f>IF(N674="sníž. přenesená",J674,0)</f>
        <v>0</v>
      </c>
      <c r="BI674" s="200">
        <f>IF(N674="nulová",J674,0)</f>
        <v>0</v>
      </c>
      <c r="BJ674" s="17" t="s">
        <v>14</v>
      </c>
      <c r="BK674" s="200">
        <f>ROUND(I674*H674,2)</f>
        <v>0</v>
      </c>
      <c r="BL674" s="17" t="s">
        <v>226</v>
      </c>
      <c r="BM674" s="199" t="s">
        <v>821</v>
      </c>
    </row>
    <row r="675" spans="1:65" s="2" customFormat="1" ht="19.5">
      <c r="A675" s="34"/>
      <c r="B675" s="35"/>
      <c r="C675" s="36"/>
      <c r="D675" s="201" t="s">
        <v>228</v>
      </c>
      <c r="E675" s="36"/>
      <c r="F675" s="202" t="s">
        <v>820</v>
      </c>
      <c r="G675" s="36"/>
      <c r="H675" s="36"/>
      <c r="I675" s="203"/>
      <c r="J675" s="36"/>
      <c r="K675" s="36"/>
      <c r="L675" s="39"/>
      <c r="M675" s="204"/>
      <c r="N675" s="205"/>
      <c r="O675" s="71"/>
      <c r="P675" s="71"/>
      <c r="Q675" s="71"/>
      <c r="R675" s="71"/>
      <c r="S675" s="71"/>
      <c r="T675" s="72"/>
      <c r="U675" s="34"/>
      <c r="V675" s="34"/>
      <c r="W675" s="34"/>
      <c r="X675" s="34"/>
      <c r="Y675" s="34"/>
      <c r="Z675" s="34"/>
      <c r="AA675" s="34"/>
      <c r="AB675" s="34"/>
      <c r="AC675" s="34"/>
      <c r="AD675" s="34"/>
      <c r="AE675" s="34"/>
      <c r="AT675" s="17" t="s">
        <v>228</v>
      </c>
      <c r="AU675" s="17" t="s">
        <v>91</v>
      </c>
    </row>
    <row r="676" spans="1:65" s="2" customFormat="1" ht="107.25">
      <c r="A676" s="34"/>
      <c r="B676" s="35"/>
      <c r="C676" s="36"/>
      <c r="D676" s="201" t="s">
        <v>229</v>
      </c>
      <c r="E676" s="36"/>
      <c r="F676" s="206" t="s">
        <v>822</v>
      </c>
      <c r="G676" s="36"/>
      <c r="H676" s="36"/>
      <c r="I676" s="203"/>
      <c r="J676" s="36"/>
      <c r="K676" s="36"/>
      <c r="L676" s="39"/>
      <c r="M676" s="204"/>
      <c r="N676" s="205"/>
      <c r="O676" s="71"/>
      <c r="P676" s="71"/>
      <c r="Q676" s="71"/>
      <c r="R676" s="71"/>
      <c r="S676" s="71"/>
      <c r="T676" s="72"/>
      <c r="U676" s="34"/>
      <c r="V676" s="34"/>
      <c r="W676" s="34"/>
      <c r="X676" s="34"/>
      <c r="Y676" s="34"/>
      <c r="Z676" s="34"/>
      <c r="AA676" s="34"/>
      <c r="AB676" s="34"/>
      <c r="AC676" s="34"/>
      <c r="AD676" s="34"/>
      <c r="AE676" s="34"/>
      <c r="AT676" s="17" t="s">
        <v>229</v>
      </c>
      <c r="AU676" s="17" t="s">
        <v>91</v>
      </c>
    </row>
    <row r="677" spans="1:65" s="13" customFormat="1" ht="11.25">
      <c r="B677" s="207"/>
      <c r="C677" s="208"/>
      <c r="D677" s="201" t="s">
        <v>231</v>
      </c>
      <c r="E677" s="209" t="s">
        <v>1</v>
      </c>
      <c r="F677" s="210" t="s">
        <v>788</v>
      </c>
      <c r="G677" s="208"/>
      <c r="H677" s="211">
        <v>348</v>
      </c>
      <c r="I677" s="212"/>
      <c r="J677" s="208"/>
      <c r="K677" s="208"/>
      <c r="L677" s="213"/>
      <c r="M677" s="214"/>
      <c r="N677" s="215"/>
      <c r="O677" s="215"/>
      <c r="P677" s="215"/>
      <c r="Q677" s="215"/>
      <c r="R677" s="215"/>
      <c r="S677" s="215"/>
      <c r="T677" s="216"/>
      <c r="AT677" s="217" t="s">
        <v>231</v>
      </c>
      <c r="AU677" s="217" t="s">
        <v>91</v>
      </c>
      <c r="AV677" s="13" t="s">
        <v>91</v>
      </c>
      <c r="AW677" s="13" t="s">
        <v>36</v>
      </c>
      <c r="AX677" s="13" t="s">
        <v>82</v>
      </c>
      <c r="AY677" s="217" t="s">
        <v>220</v>
      </c>
    </row>
    <row r="678" spans="1:65" s="14" customFormat="1" ht="11.25">
      <c r="B678" s="218"/>
      <c r="C678" s="219"/>
      <c r="D678" s="201" t="s">
        <v>231</v>
      </c>
      <c r="E678" s="220" t="s">
        <v>1</v>
      </c>
      <c r="F678" s="221" t="s">
        <v>233</v>
      </c>
      <c r="G678" s="219"/>
      <c r="H678" s="222">
        <v>348</v>
      </c>
      <c r="I678" s="223"/>
      <c r="J678" s="219"/>
      <c r="K678" s="219"/>
      <c r="L678" s="224"/>
      <c r="M678" s="225"/>
      <c r="N678" s="226"/>
      <c r="O678" s="226"/>
      <c r="P678" s="226"/>
      <c r="Q678" s="226"/>
      <c r="R678" s="226"/>
      <c r="S678" s="226"/>
      <c r="T678" s="227"/>
      <c r="AT678" s="228" t="s">
        <v>231</v>
      </c>
      <c r="AU678" s="228" t="s">
        <v>91</v>
      </c>
      <c r="AV678" s="14" t="s">
        <v>226</v>
      </c>
      <c r="AW678" s="14" t="s">
        <v>36</v>
      </c>
      <c r="AX678" s="14" t="s">
        <v>14</v>
      </c>
      <c r="AY678" s="228" t="s">
        <v>220</v>
      </c>
    </row>
    <row r="679" spans="1:65" s="2" customFormat="1" ht="24.2" customHeight="1">
      <c r="A679" s="34"/>
      <c r="B679" s="35"/>
      <c r="C679" s="188" t="s">
        <v>162</v>
      </c>
      <c r="D679" s="188" t="s">
        <v>222</v>
      </c>
      <c r="E679" s="189" t="s">
        <v>823</v>
      </c>
      <c r="F679" s="190" t="s">
        <v>824</v>
      </c>
      <c r="G679" s="191" t="s">
        <v>103</v>
      </c>
      <c r="H679" s="192">
        <v>192</v>
      </c>
      <c r="I679" s="193"/>
      <c r="J679" s="194">
        <f>ROUND(I679*H679,2)</f>
        <v>0</v>
      </c>
      <c r="K679" s="190" t="s">
        <v>225</v>
      </c>
      <c r="L679" s="39"/>
      <c r="M679" s="195" t="s">
        <v>1</v>
      </c>
      <c r="N679" s="196" t="s">
        <v>47</v>
      </c>
      <c r="O679" s="71"/>
      <c r="P679" s="197">
        <f>O679*H679</f>
        <v>0</v>
      </c>
      <c r="Q679" s="197">
        <v>1.1E-4</v>
      </c>
      <c r="R679" s="197">
        <f>Q679*H679</f>
        <v>2.112E-2</v>
      </c>
      <c r="S679" s="197">
        <v>0</v>
      </c>
      <c r="T679" s="198">
        <f>S679*H679</f>
        <v>0</v>
      </c>
      <c r="U679" s="34"/>
      <c r="V679" s="34"/>
      <c r="W679" s="34"/>
      <c r="X679" s="34"/>
      <c r="Y679" s="34"/>
      <c r="Z679" s="34"/>
      <c r="AA679" s="34"/>
      <c r="AB679" s="34"/>
      <c r="AC679" s="34"/>
      <c r="AD679" s="34"/>
      <c r="AE679" s="34"/>
      <c r="AR679" s="199" t="s">
        <v>226</v>
      </c>
      <c r="AT679" s="199" t="s">
        <v>222</v>
      </c>
      <c r="AU679" s="199" t="s">
        <v>91</v>
      </c>
      <c r="AY679" s="17" t="s">
        <v>220</v>
      </c>
      <c r="BE679" s="200">
        <f>IF(N679="základní",J679,0)</f>
        <v>0</v>
      </c>
      <c r="BF679" s="200">
        <f>IF(N679="snížená",J679,0)</f>
        <v>0</v>
      </c>
      <c r="BG679" s="200">
        <f>IF(N679="zákl. přenesená",J679,0)</f>
        <v>0</v>
      </c>
      <c r="BH679" s="200">
        <f>IF(N679="sníž. přenesená",J679,0)</f>
        <v>0</v>
      </c>
      <c r="BI679" s="200">
        <f>IF(N679="nulová",J679,0)</f>
        <v>0</v>
      </c>
      <c r="BJ679" s="17" t="s">
        <v>14</v>
      </c>
      <c r="BK679" s="200">
        <f>ROUND(I679*H679,2)</f>
        <v>0</v>
      </c>
      <c r="BL679" s="17" t="s">
        <v>226</v>
      </c>
      <c r="BM679" s="199" t="s">
        <v>825</v>
      </c>
    </row>
    <row r="680" spans="1:65" s="2" customFormat="1" ht="19.5">
      <c r="A680" s="34"/>
      <c r="B680" s="35"/>
      <c r="C680" s="36"/>
      <c r="D680" s="201" t="s">
        <v>228</v>
      </c>
      <c r="E680" s="36"/>
      <c r="F680" s="202" t="s">
        <v>824</v>
      </c>
      <c r="G680" s="36"/>
      <c r="H680" s="36"/>
      <c r="I680" s="203"/>
      <c r="J680" s="36"/>
      <c r="K680" s="36"/>
      <c r="L680" s="39"/>
      <c r="M680" s="204"/>
      <c r="N680" s="205"/>
      <c r="O680" s="71"/>
      <c r="P680" s="71"/>
      <c r="Q680" s="71"/>
      <c r="R680" s="71"/>
      <c r="S680" s="71"/>
      <c r="T680" s="72"/>
      <c r="U680" s="34"/>
      <c r="V680" s="34"/>
      <c r="W680" s="34"/>
      <c r="X680" s="34"/>
      <c r="Y680" s="34"/>
      <c r="Z680" s="34"/>
      <c r="AA680" s="34"/>
      <c r="AB680" s="34"/>
      <c r="AC680" s="34"/>
      <c r="AD680" s="34"/>
      <c r="AE680" s="34"/>
      <c r="AT680" s="17" t="s">
        <v>228</v>
      </c>
      <c r="AU680" s="17" t="s">
        <v>91</v>
      </c>
    </row>
    <row r="681" spans="1:65" s="2" customFormat="1" ht="107.25">
      <c r="A681" s="34"/>
      <c r="B681" s="35"/>
      <c r="C681" s="36"/>
      <c r="D681" s="201" t="s">
        <v>229</v>
      </c>
      <c r="E681" s="36"/>
      <c r="F681" s="206" t="s">
        <v>822</v>
      </c>
      <c r="G681" s="36"/>
      <c r="H681" s="36"/>
      <c r="I681" s="203"/>
      <c r="J681" s="36"/>
      <c r="K681" s="36"/>
      <c r="L681" s="39"/>
      <c r="M681" s="204"/>
      <c r="N681" s="205"/>
      <c r="O681" s="71"/>
      <c r="P681" s="71"/>
      <c r="Q681" s="71"/>
      <c r="R681" s="71"/>
      <c r="S681" s="71"/>
      <c r="T681" s="72"/>
      <c r="U681" s="34"/>
      <c r="V681" s="34"/>
      <c r="W681" s="34"/>
      <c r="X681" s="34"/>
      <c r="Y681" s="34"/>
      <c r="Z681" s="34"/>
      <c r="AA681" s="34"/>
      <c r="AB681" s="34"/>
      <c r="AC681" s="34"/>
      <c r="AD681" s="34"/>
      <c r="AE681" s="34"/>
      <c r="AT681" s="17" t="s">
        <v>229</v>
      </c>
      <c r="AU681" s="17" t="s">
        <v>91</v>
      </c>
    </row>
    <row r="682" spans="1:65" s="13" customFormat="1" ht="11.25">
      <c r="B682" s="207"/>
      <c r="C682" s="208"/>
      <c r="D682" s="201" t="s">
        <v>231</v>
      </c>
      <c r="E682" s="209" t="s">
        <v>1</v>
      </c>
      <c r="F682" s="210" t="s">
        <v>793</v>
      </c>
      <c r="G682" s="208"/>
      <c r="H682" s="211">
        <v>192</v>
      </c>
      <c r="I682" s="212"/>
      <c r="J682" s="208"/>
      <c r="K682" s="208"/>
      <c r="L682" s="213"/>
      <c r="M682" s="214"/>
      <c r="N682" s="215"/>
      <c r="O682" s="215"/>
      <c r="P682" s="215"/>
      <c r="Q682" s="215"/>
      <c r="R682" s="215"/>
      <c r="S682" s="215"/>
      <c r="T682" s="216"/>
      <c r="AT682" s="217" t="s">
        <v>231</v>
      </c>
      <c r="AU682" s="217" t="s">
        <v>91</v>
      </c>
      <c r="AV682" s="13" t="s">
        <v>91</v>
      </c>
      <c r="AW682" s="13" t="s">
        <v>36</v>
      </c>
      <c r="AX682" s="13" t="s">
        <v>82</v>
      </c>
      <c r="AY682" s="217" t="s">
        <v>220</v>
      </c>
    </row>
    <row r="683" spans="1:65" s="14" customFormat="1" ht="11.25">
      <c r="B683" s="218"/>
      <c r="C683" s="219"/>
      <c r="D683" s="201" t="s">
        <v>231</v>
      </c>
      <c r="E683" s="220" t="s">
        <v>1</v>
      </c>
      <c r="F683" s="221" t="s">
        <v>233</v>
      </c>
      <c r="G683" s="219"/>
      <c r="H683" s="222">
        <v>192</v>
      </c>
      <c r="I683" s="223"/>
      <c r="J683" s="219"/>
      <c r="K683" s="219"/>
      <c r="L683" s="224"/>
      <c r="M683" s="225"/>
      <c r="N683" s="226"/>
      <c r="O683" s="226"/>
      <c r="P683" s="226"/>
      <c r="Q683" s="226"/>
      <c r="R683" s="226"/>
      <c r="S683" s="226"/>
      <c r="T683" s="227"/>
      <c r="AT683" s="228" t="s">
        <v>231</v>
      </c>
      <c r="AU683" s="228" t="s">
        <v>91</v>
      </c>
      <c r="AV683" s="14" t="s">
        <v>226</v>
      </c>
      <c r="AW683" s="14" t="s">
        <v>36</v>
      </c>
      <c r="AX683" s="14" t="s">
        <v>14</v>
      </c>
      <c r="AY683" s="228" t="s">
        <v>220</v>
      </c>
    </row>
    <row r="684" spans="1:65" s="2" customFormat="1" ht="24.2" customHeight="1">
      <c r="A684" s="34"/>
      <c r="B684" s="35"/>
      <c r="C684" s="188" t="s">
        <v>826</v>
      </c>
      <c r="D684" s="188" t="s">
        <v>222</v>
      </c>
      <c r="E684" s="189" t="s">
        <v>827</v>
      </c>
      <c r="F684" s="190" t="s">
        <v>828</v>
      </c>
      <c r="G684" s="191" t="s">
        <v>103</v>
      </c>
      <c r="H684" s="192">
        <v>127</v>
      </c>
      <c r="I684" s="193"/>
      <c r="J684" s="194">
        <f>ROUND(I684*H684,2)</f>
        <v>0</v>
      </c>
      <c r="K684" s="190" t="s">
        <v>225</v>
      </c>
      <c r="L684" s="39"/>
      <c r="M684" s="195" t="s">
        <v>1</v>
      </c>
      <c r="N684" s="196" t="s">
        <v>47</v>
      </c>
      <c r="O684" s="71"/>
      <c r="P684" s="197">
        <f>O684*H684</f>
        <v>0</v>
      </c>
      <c r="Q684" s="197">
        <v>6.4999999999999997E-4</v>
      </c>
      <c r="R684" s="197">
        <f>Q684*H684</f>
        <v>8.2549999999999998E-2</v>
      </c>
      <c r="S684" s="197">
        <v>0</v>
      </c>
      <c r="T684" s="198">
        <f>S684*H684</f>
        <v>0</v>
      </c>
      <c r="U684" s="34"/>
      <c r="V684" s="34"/>
      <c r="W684" s="34"/>
      <c r="X684" s="34"/>
      <c r="Y684" s="34"/>
      <c r="Z684" s="34"/>
      <c r="AA684" s="34"/>
      <c r="AB684" s="34"/>
      <c r="AC684" s="34"/>
      <c r="AD684" s="34"/>
      <c r="AE684" s="34"/>
      <c r="AR684" s="199" t="s">
        <v>226</v>
      </c>
      <c r="AT684" s="199" t="s">
        <v>222</v>
      </c>
      <c r="AU684" s="199" t="s">
        <v>91</v>
      </c>
      <c r="AY684" s="17" t="s">
        <v>220</v>
      </c>
      <c r="BE684" s="200">
        <f>IF(N684="základní",J684,0)</f>
        <v>0</v>
      </c>
      <c r="BF684" s="200">
        <f>IF(N684="snížená",J684,0)</f>
        <v>0</v>
      </c>
      <c r="BG684" s="200">
        <f>IF(N684="zákl. přenesená",J684,0)</f>
        <v>0</v>
      </c>
      <c r="BH684" s="200">
        <f>IF(N684="sníž. přenesená",J684,0)</f>
        <v>0</v>
      </c>
      <c r="BI684" s="200">
        <f>IF(N684="nulová",J684,0)</f>
        <v>0</v>
      </c>
      <c r="BJ684" s="17" t="s">
        <v>14</v>
      </c>
      <c r="BK684" s="200">
        <f>ROUND(I684*H684,2)</f>
        <v>0</v>
      </c>
      <c r="BL684" s="17" t="s">
        <v>226</v>
      </c>
      <c r="BM684" s="199" t="s">
        <v>829</v>
      </c>
    </row>
    <row r="685" spans="1:65" s="2" customFormat="1" ht="19.5">
      <c r="A685" s="34"/>
      <c r="B685" s="35"/>
      <c r="C685" s="36"/>
      <c r="D685" s="201" t="s">
        <v>228</v>
      </c>
      <c r="E685" s="36"/>
      <c r="F685" s="202" t="s">
        <v>828</v>
      </c>
      <c r="G685" s="36"/>
      <c r="H685" s="36"/>
      <c r="I685" s="203"/>
      <c r="J685" s="36"/>
      <c r="K685" s="36"/>
      <c r="L685" s="39"/>
      <c r="M685" s="204"/>
      <c r="N685" s="205"/>
      <c r="O685" s="71"/>
      <c r="P685" s="71"/>
      <c r="Q685" s="71"/>
      <c r="R685" s="71"/>
      <c r="S685" s="71"/>
      <c r="T685" s="72"/>
      <c r="U685" s="34"/>
      <c r="V685" s="34"/>
      <c r="W685" s="34"/>
      <c r="X685" s="34"/>
      <c r="Y685" s="34"/>
      <c r="Z685" s="34"/>
      <c r="AA685" s="34"/>
      <c r="AB685" s="34"/>
      <c r="AC685" s="34"/>
      <c r="AD685" s="34"/>
      <c r="AE685" s="34"/>
      <c r="AT685" s="17" t="s">
        <v>228</v>
      </c>
      <c r="AU685" s="17" t="s">
        <v>91</v>
      </c>
    </row>
    <row r="686" spans="1:65" s="2" customFormat="1" ht="107.25">
      <c r="A686" s="34"/>
      <c r="B686" s="35"/>
      <c r="C686" s="36"/>
      <c r="D686" s="201" t="s">
        <v>229</v>
      </c>
      <c r="E686" s="36"/>
      <c r="F686" s="206" t="s">
        <v>822</v>
      </c>
      <c r="G686" s="36"/>
      <c r="H686" s="36"/>
      <c r="I686" s="203"/>
      <c r="J686" s="36"/>
      <c r="K686" s="36"/>
      <c r="L686" s="39"/>
      <c r="M686" s="204"/>
      <c r="N686" s="205"/>
      <c r="O686" s="71"/>
      <c r="P686" s="71"/>
      <c r="Q686" s="71"/>
      <c r="R686" s="71"/>
      <c r="S686" s="71"/>
      <c r="T686" s="72"/>
      <c r="U686" s="34"/>
      <c r="V686" s="34"/>
      <c r="W686" s="34"/>
      <c r="X686" s="34"/>
      <c r="Y686" s="34"/>
      <c r="Z686" s="34"/>
      <c r="AA686" s="34"/>
      <c r="AB686" s="34"/>
      <c r="AC686" s="34"/>
      <c r="AD686" s="34"/>
      <c r="AE686" s="34"/>
      <c r="AT686" s="17" t="s">
        <v>229</v>
      </c>
      <c r="AU686" s="17" t="s">
        <v>91</v>
      </c>
    </row>
    <row r="687" spans="1:65" s="13" customFormat="1" ht="11.25">
      <c r="B687" s="207"/>
      <c r="C687" s="208"/>
      <c r="D687" s="201" t="s">
        <v>231</v>
      </c>
      <c r="E687" s="209" t="s">
        <v>1</v>
      </c>
      <c r="F687" s="210" t="s">
        <v>798</v>
      </c>
      <c r="G687" s="208"/>
      <c r="H687" s="211">
        <v>127</v>
      </c>
      <c r="I687" s="212"/>
      <c r="J687" s="208"/>
      <c r="K687" s="208"/>
      <c r="L687" s="213"/>
      <c r="M687" s="214"/>
      <c r="N687" s="215"/>
      <c r="O687" s="215"/>
      <c r="P687" s="215"/>
      <c r="Q687" s="215"/>
      <c r="R687" s="215"/>
      <c r="S687" s="215"/>
      <c r="T687" s="216"/>
      <c r="AT687" s="217" t="s">
        <v>231</v>
      </c>
      <c r="AU687" s="217" t="s">
        <v>91</v>
      </c>
      <c r="AV687" s="13" t="s">
        <v>91</v>
      </c>
      <c r="AW687" s="13" t="s">
        <v>36</v>
      </c>
      <c r="AX687" s="13" t="s">
        <v>82</v>
      </c>
      <c r="AY687" s="217" t="s">
        <v>220</v>
      </c>
    </row>
    <row r="688" spans="1:65" s="14" customFormat="1" ht="11.25">
      <c r="B688" s="218"/>
      <c r="C688" s="219"/>
      <c r="D688" s="201" t="s">
        <v>231</v>
      </c>
      <c r="E688" s="220" t="s">
        <v>1</v>
      </c>
      <c r="F688" s="221" t="s">
        <v>233</v>
      </c>
      <c r="G688" s="219"/>
      <c r="H688" s="222">
        <v>127</v>
      </c>
      <c r="I688" s="223"/>
      <c r="J688" s="219"/>
      <c r="K688" s="219"/>
      <c r="L688" s="224"/>
      <c r="M688" s="225"/>
      <c r="N688" s="226"/>
      <c r="O688" s="226"/>
      <c r="P688" s="226"/>
      <c r="Q688" s="226"/>
      <c r="R688" s="226"/>
      <c r="S688" s="226"/>
      <c r="T688" s="227"/>
      <c r="AT688" s="228" t="s">
        <v>231</v>
      </c>
      <c r="AU688" s="228" t="s">
        <v>91</v>
      </c>
      <c r="AV688" s="14" t="s">
        <v>226</v>
      </c>
      <c r="AW688" s="14" t="s">
        <v>36</v>
      </c>
      <c r="AX688" s="14" t="s">
        <v>14</v>
      </c>
      <c r="AY688" s="228" t="s">
        <v>220</v>
      </c>
    </row>
    <row r="689" spans="1:65" s="2" customFormat="1" ht="24.2" customHeight="1">
      <c r="A689" s="34"/>
      <c r="B689" s="35"/>
      <c r="C689" s="188" t="s">
        <v>830</v>
      </c>
      <c r="D689" s="188" t="s">
        <v>222</v>
      </c>
      <c r="E689" s="189" t="s">
        <v>831</v>
      </c>
      <c r="F689" s="190" t="s">
        <v>832</v>
      </c>
      <c r="G689" s="191" t="s">
        <v>103</v>
      </c>
      <c r="H689" s="192">
        <v>138</v>
      </c>
      <c r="I689" s="193"/>
      <c r="J689" s="194">
        <f>ROUND(I689*H689,2)</f>
        <v>0</v>
      </c>
      <c r="K689" s="190" t="s">
        <v>225</v>
      </c>
      <c r="L689" s="39"/>
      <c r="M689" s="195" t="s">
        <v>1</v>
      </c>
      <c r="N689" s="196" t="s">
        <v>47</v>
      </c>
      <c r="O689" s="71"/>
      <c r="P689" s="197">
        <f>O689*H689</f>
        <v>0</v>
      </c>
      <c r="Q689" s="197">
        <v>3.8000000000000002E-4</v>
      </c>
      <c r="R689" s="197">
        <f>Q689*H689</f>
        <v>5.2440000000000001E-2</v>
      </c>
      <c r="S689" s="197">
        <v>0</v>
      </c>
      <c r="T689" s="198">
        <f>S689*H689</f>
        <v>0</v>
      </c>
      <c r="U689" s="34"/>
      <c r="V689" s="34"/>
      <c r="W689" s="34"/>
      <c r="X689" s="34"/>
      <c r="Y689" s="34"/>
      <c r="Z689" s="34"/>
      <c r="AA689" s="34"/>
      <c r="AB689" s="34"/>
      <c r="AC689" s="34"/>
      <c r="AD689" s="34"/>
      <c r="AE689" s="34"/>
      <c r="AR689" s="199" t="s">
        <v>226</v>
      </c>
      <c r="AT689" s="199" t="s">
        <v>222</v>
      </c>
      <c r="AU689" s="199" t="s">
        <v>91</v>
      </c>
      <c r="AY689" s="17" t="s">
        <v>220</v>
      </c>
      <c r="BE689" s="200">
        <f>IF(N689="základní",J689,0)</f>
        <v>0</v>
      </c>
      <c r="BF689" s="200">
        <f>IF(N689="snížená",J689,0)</f>
        <v>0</v>
      </c>
      <c r="BG689" s="200">
        <f>IF(N689="zákl. přenesená",J689,0)</f>
        <v>0</v>
      </c>
      <c r="BH689" s="200">
        <f>IF(N689="sníž. přenesená",J689,0)</f>
        <v>0</v>
      </c>
      <c r="BI689" s="200">
        <f>IF(N689="nulová",J689,0)</f>
        <v>0</v>
      </c>
      <c r="BJ689" s="17" t="s">
        <v>14</v>
      </c>
      <c r="BK689" s="200">
        <f>ROUND(I689*H689,2)</f>
        <v>0</v>
      </c>
      <c r="BL689" s="17" t="s">
        <v>226</v>
      </c>
      <c r="BM689" s="199" t="s">
        <v>833</v>
      </c>
    </row>
    <row r="690" spans="1:65" s="2" customFormat="1" ht="19.5">
      <c r="A690" s="34"/>
      <c r="B690" s="35"/>
      <c r="C690" s="36"/>
      <c r="D690" s="201" t="s">
        <v>228</v>
      </c>
      <c r="E690" s="36"/>
      <c r="F690" s="202" t="s">
        <v>832</v>
      </c>
      <c r="G690" s="36"/>
      <c r="H690" s="36"/>
      <c r="I690" s="203"/>
      <c r="J690" s="36"/>
      <c r="K690" s="36"/>
      <c r="L690" s="39"/>
      <c r="M690" s="204"/>
      <c r="N690" s="205"/>
      <c r="O690" s="71"/>
      <c r="P690" s="71"/>
      <c r="Q690" s="71"/>
      <c r="R690" s="71"/>
      <c r="S690" s="71"/>
      <c r="T690" s="72"/>
      <c r="U690" s="34"/>
      <c r="V690" s="34"/>
      <c r="W690" s="34"/>
      <c r="X690" s="34"/>
      <c r="Y690" s="34"/>
      <c r="Z690" s="34"/>
      <c r="AA690" s="34"/>
      <c r="AB690" s="34"/>
      <c r="AC690" s="34"/>
      <c r="AD690" s="34"/>
      <c r="AE690" s="34"/>
      <c r="AT690" s="17" t="s">
        <v>228</v>
      </c>
      <c r="AU690" s="17" t="s">
        <v>91</v>
      </c>
    </row>
    <row r="691" spans="1:65" s="2" customFormat="1" ht="107.25">
      <c r="A691" s="34"/>
      <c r="B691" s="35"/>
      <c r="C691" s="36"/>
      <c r="D691" s="201" t="s">
        <v>229</v>
      </c>
      <c r="E691" s="36"/>
      <c r="F691" s="206" t="s">
        <v>822</v>
      </c>
      <c r="G691" s="36"/>
      <c r="H691" s="36"/>
      <c r="I691" s="203"/>
      <c r="J691" s="36"/>
      <c r="K691" s="36"/>
      <c r="L691" s="39"/>
      <c r="M691" s="204"/>
      <c r="N691" s="205"/>
      <c r="O691" s="71"/>
      <c r="P691" s="71"/>
      <c r="Q691" s="71"/>
      <c r="R691" s="71"/>
      <c r="S691" s="71"/>
      <c r="T691" s="72"/>
      <c r="U691" s="34"/>
      <c r="V691" s="34"/>
      <c r="W691" s="34"/>
      <c r="X691" s="34"/>
      <c r="Y691" s="34"/>
      <c r="Z691" s="34"/>
      <c r="AA691" s="34"/>
      <c r="AB691" s="34"/>
      <c r="AC691" s="34"/>
      <c r="AD691" s="34"/>
      <c r="AE691" s="34"/>
      <c r="AT691" s="17" t="s">
        <v>229</v>
      </c>
      <c r="AU691" s="17" t="s">
        <v>91</v>
      </c>
    </row>
    <row r="692" spans="1:65" s="13" customFormat="1" ht="11.25">
      <c r="B692" s="207"/>
      <c r="C692" s="208"/>
      <c r="D692" s="201" t="s">
        <v>231</v>
      </c>
      <c r="E692" s="209" t="s">
        <v>1</v>
      </c>
      <c r="F692" s="210" t="s">
        <v>803</v>
      </c>
      <c r="G692" s="208"/>
      <c r="H692" s="211">
        <v>111</v>
      </c>
      <c r="I692" s="212"/>
      <c r="J692" s="208"/>
      <c r="K692" s="208"/>
      <c r="L692" s="213"/>
      <c r="M692" s="214"/>
      <c r="N692" s="215"/>
      <c r="O692" s="215"/>
      <c r="P692" s="215"/>
      <c r="Q692" s="215"/>
      <c r="R692" s="215"/>
      <c r="S692" s="215"/>
      <c r="T692" s="216"/>
      <c r="AT692" s="217" t="s">
        <v>231</v>
      </c>
      <c r="AU692" s="217" t="s">
        <v>91</v>
      </c>
      <c r="AV692" s="13" t="s">
        <v>91</v>
      </c>
      <c r="AW692" s="13" t="s">
        <v>36</v>
      </c>
      <c r="AX692" s="13" t="s">
        <v>82</v>
      </c>
      <c r="AY692" s="217" t="s">
        <v>220</v>
      </c>
    </row>
    <row r="693" spans="1:65" s="13" customFormat="1" ht="11.25">
      <c r="B693" s="207"/>
      <c r="C693" s="208"/>
      <c r="D693" s="201" t="s">
        <v>231</v>
      </c>
      <c r="E693" s="209" t="s">
        <v>1</v>
      </c>
      <c r="F693" s="210" t="s">
        <v>804</v>
      </c>
      <c r="G693" s="208"/>
      <c r="H693" s="211">
        <v>27</v>
      </c>
      <c r="I693" s="212"/>
      <c r="J693" s="208"/>
      <c r="K693" s="208"/>
      <c r="L693" s="213"/>
      <c r="M693" s="214"/>
      <c r="N693" s="215"/>
      <c r="O693" s="215"/>
      <c r="P693" s="215"/>
      <c r="Q693" s="215"/>
      <c r="R693" s="215"/>
      <c r="S693" s="215"/>
      <c r="T693" s="216"/>
      <c r="AT693" s="217" t="s">
        <v>231</v>
      </c>
      <c r="AU693" s="217" t="s">
        <v>91</v>
      </c>
      <c r="AV693" s="13" t="s">
        <v>91</v>
      </c>
      <c r="AW693" s="13" t="s">
        <v>36</v>
      </c>
      <c r="AX693" s="13" t="s">
        <v>82</v>
      </c>
      <c r="AY693" s="217" t="s">
        <v>220</v>
      </c>
    </row>
    <row r="694" spans="1:65" s="14" customFormat="1" ht="11.25">
      <c r="B694" s="218"/>
      <c r="C694" s="219"/>
      <c r="D694" s="201" t="s">
        <v>231</v>
      </c>
      <c r="E694" s="220" t="s">
        <v>1</v>
      </c>
      <c r="F694" s="221" t="s">
        <v>233</v>
      </c>
      <c r="G694" s="219"/>
      <c r="H694" s="222">
        <v>138</v>
      </c>
      <c r="I694" s="223"/>
      <c r="J694" s="219"/>
      <c r="K694" s="219"/>
      <c r="L694" s="224"/>
      <c r="M694" s="225"/>
      <c r="N694" s="226"/>
      <c r="O694" s="226"/>
      <c r="P694" s="226"/>
      <c r="Q694" s="226"/>
      <c r="R694" s="226"/>
      <c r="S694" s="226"/>
      <c r="T694" s="227"/>
      <c r="AT694" s="228" t="s">
        <v>231</v>
      </c>
      <c r="AU694" s="228" t="s">
        <v>91</v>
      </c>
      <c r="AV694" s="14" t="s">
        <v>226</v>
      </c>
      <c r="AW694" s="14" t="s">
        <v>36</v>
      </c>
      <c r="AX694" s="14" t="s">
        <v>14</v>
      </c>
      <c r="AY694" s="228" t="s">
        <v>220</v>
      </c>
    </row>
    <row r="695" spans="1:65" s="2" customFormat="1" ht="37.9" customHeight="1">
      <c r="A695" s="34"/>
      <c r="B695" s="35"/>
      <c r="C695" s="188" t="s">
        <v>834</v>
      </c>
      <c r="D695" s="188" t="s">
        <v>222</v>
      </c>
      <c r="E695" s="189" t="s">
        <v>835</v>
      </c>
      <c r="F695" s="190" t="s">
        <v>836</v>
      </c>
      <c r="G695" s="191" t="s">
        <v>113</v>
      </c>
      <c r="H695" s="192">
        <v>233</v>
      </c>
      <c r="I695" s="193"/>
      <c r="J695" s="194">
        <f>ROUND(I695*H695,2)</f>
        <v>0</v>
      </c>
      <c r="K695" s="190" t="s">
        <v>225</v>
      </c>
      <c r="L695" s="39"/>
      <c r="M695" s="195" t="s">
        <v>1</v>
      </c>
      <c r="N695" s="196" t="s">
        <v>47</v>
      </c>
      <c r="O695" s="71"/>
      <c r="P695" s="197">
        <f>O695*H695</f>
        <v>0</v>
      </c>
      <c r="Q695" s="197">
        <v>2.5999999999999999E-3</v>
      </c>
      <c r="R695" s="197">
        <f>Q695*H695</f>
        <v>0.60580000000000001</v>
      </c>
      <c r="S695" s="197">
        <v>0</v>
      </c>
      <c r="T695" s="198">
        <f>S695*H695</f>
        <v>0</v>
      </c>
      <c r="U695" s="34"/>
      <c r="V695" s="34"/>
      <c r="W695" s="34"/>
      <c r="X695" s="34"/>
      <c r="Y695" s="34"/>
      <c r="Z695" s="34"/>
      <c r="AA695" s="34"/>
      <c r="AB695" s="34"/>
      <c r="AC695" s="34"/>
      <c r="AD695" s="34"/>
      <c r="AE695" s="34"/>
      <c r="AR695" s="199" t="s">
        <v>226</v>
      </c>
      <c r="AT695" s="199" t="s">
        <v>222</v>
      </c>
      <c r="AU695" s="199" t="s">
        <v>91</v>
      </c>
      <c r="AY695" s="17" t="s">
        <v>220</v>
      </c>
      <c r="BE695" s="200">
        <f>IF(N695="základní",J695,0)</f>
        <v>0</v>
      </c>
      <c r="BF695" s="200">
        <f>IF(N695="snížená",J695,0)</f>
        <v>0</v>
      </c>
      <c r="BG695" s="200">
        <f>IF(N695="zákl. přenesená",J695,0)</f>
        <v>0</v>
      </c>
      <c r="BH695" s="200">
        <f>IF(N695="sníž. přenesená",J695,0)</f>
        <v>0</v>
      </c>
      <c r="BI695" s="200">
        <f>IF(N695="nulová",J695,0)</f>
        <v>0</v>
      </c>
      <c r="BJ695" s="17" t="s">
        <v>14</v>
      </c>
      <c r="BK695" s="200">
        <f>ROUND(I695*H695,2)</f>
        <v>0</v>
      </c>
      <c r="BL695" s="17" t="s">
        <v>226</v>
      </c>
      <c r="BM695" s="199" t="s">
        <v>837</v>
      </c>
    </row>
    <row r="696" spans="1:65" s="2" customFormat="1" ht="19.5">
      <c r="A696" s="34"/>
      <c r="B696" s="35"/>
      <c r="C696" s="36"/>
      <c r="D696" s="201" t="s">
        <v>228</v>
      </c>
      <c r="E696" s="36"/>
      <c r="F696" s="202" t="s">
        <v>836</v>
      </c>
      <c r="G696" s="36"/>
      <c r="H696" s="36"/>
      <c r="I696" s="203"/>
      <c r="J696" s="36"/>
      <c r="K696" s="36"/>
      <c r="L696" s="39"/>
      <c r="M696" s="204"/>
      <c r="N696" s="205"/>
      <c r="O696" s="71"/>
      <c r="P696" s="71"/>
      <c r="Q696" s="71"/>
      <c r="R696" s="71"/>
      <c r="S696" s="71"/>
      <c r="T696" s="72"/>
      <c r="U696" s="34"/>
      <c r="V696" s="34"/>
      <c r="W696" s="34"/>
      <c r="X696" s="34"/>
      <c r="Y696" s="34"/>
      <c r="Z696" s="34"/>
      <c r="AA696" s="34"/>
      <c r="AB696" s="34"/>
      <c r="AC696" s="34"/>
      <c r="AD696" s="34"/>
      <c r="AE696" s="34"/>
      <c r="AT696" s="17" t="s">
        <v>228</v>
      </c>
      <c r="AU696" s="17" t="s">
        <v>91</v>
      </c>
    </row>
    <row r="697" spans="1:65" s="2" customFormat="1" ht="107.25">
      <c r="A697" s="34"/>
      <c r="B697" s="35"/>
      <c r="C697" s="36"/>
      <c r="D697" s="201" t="s">
        <v>229</v>
      </c>
      <c r="E697" s="36"/>
      <c r="F697" s="206" t="s">
        <v>822</v>
      </c>
      <c r="G697" s="36"/>
      <c r="H697" s="36"/>
      <c r="I697" s="203"/>
      <c r="J697" s="36"/>
      <c r="K697" s="36"/>
      <c r="L697" s="39"/>
      <c r="M697" s="204"/>
      <c r="N697" s="205"/>
      <c r="O697" s="71"/>
      <c r="P697" s="71"/>
      <c r="Q697" s="71"/>
      <c r="R697" s="71"/>
      <c r="S697" s="71"/>
      <c r="T697" s="72"/>
      <c r="U697" s="34"/>
      <c r="V697" s="34"/>
      <c r="W697" s="34"/>
      <c r="X697" s="34"/>
      <c r="Y697" s="34"/>
      <c r="Z697" s="34"/>
      <c r="AA697" s="34"/>
      <c r="AB697" s="34"/>
      <c r="AC697" s="34"/>
      <c r="AD697" s="34"/>
      <c r="AE697" s="34"/>
      <c r="AT697" s="17" t="s">
        <v>229</v>
      </c>
      <c r="AU697" s="17" t="s">
        <v>91</v>
      </c>
    </row>
    <row r="698" spans="1:65" s="13" customFormat="1" ht="11.25">
      <c r="B698" s="207"/>
      <c r="C698" s="208"/>
      <c r="D698" s="201" t="s">
        <v>231</v>
      </c>
      <c r="E698" s="209" t="s">
        <v>1</v>
      </c>
      <c r="F698" s="210" t="s">
        <v>809</v>
      </c>
      <c r="G698" s="208"/>
      <c r="H698" s="211">
        <v>74</v>
      </c>
      <c r="I698" s="212"/>
      <c r="J698" s="208"/>
      <c r="K698" s="208"/>
      <c r="L698" s="213"/>
      <c r="M698" s="214"/>
      <c r="N698" s="215"/>
      <c r="O698" s="215"/>
      <c r="P698" s="215"/>
      <c r="Q698" s="215"/>
      <c r="R698" s="215"/>
      <c r="S698" s="215"/>
      <c r="T698" s="216"/>
      <c r="AT698" s="217" t="s">
        <v>231</v>
      </c>
      <c r="AU698" s="217" t="s">
        <v>91</v>
      </c>
      <c r="AV698" s="13" t="s">
        <v>91</v>
      </c>
      <c r="AW698" s="13" t="s">
        <v>36</v>
      </c>
      <c r="AX698" s="13" t="s">
        <v>82</v>
      </c>
      <c r="AY698" s="217" t="s">
        <v>220</v>
      </c>
    </row>
    <row r="699" spans="1:65" s="13" customFormat="1" ht="11.25">
      <c r="B699" s="207"/>
      <c r="C699" s="208"/>
      <c r="D699" s="201" t="s">
        <v>231</v>
      </c>
      <c r="E699" s="209" t="s">
        <v>1</v>
      </c>
      <c r="F699" s="210" t="s">
        <v>810</v>
      </c>
      <c r="G699" s="208"/>
      <c r="H699" s="211">
        <v>96</v>
      </c>
      <c r="I699" s="212"/>
      <c r="J699" s="208"/>
      <c r="K699" s="208"/>
      <c r="L699" s="213"/>
      <c r="M699" s="214"/>
      <c r="N699" s="215"/>
      <c r="O699" s="215"/>
      <c r="P699" s="215"/>
      <c r="Q699" s="215"/>
      <c r="R699" s="215"/>
      <c r="S699" s="215"/>
      <c r="T699" s="216"/>
      <c r="AT699" s="217" t="s">
        <v>231</v>
      </c>
      <c r="AU699" s="217" t="s">
        <v>91</v>
      </c>
      <c r="AV699" s="13" t="s">
        <v>91</v>
      </c>
      <c r="AW699" s="13" t="s">
        <v>36</v>
      </c>
      <c r="AX699" s="13" t="s">
        <v>82</v>
      </c>
      <c r="AY699" s="217" t="s">
        <v>220</v>
      </c>
    </row>
    <row r="700" spans="1:65" s="13" customFormat="1" ht="11.25">
      <c r="B700" s="207"/>
      <c r="C700" s="208"/>
      <c r="D700" s="201" t="s">
        <v>231</v>
      </c>
      <c r="E700" s="209" t="s">
        <v>1</v>
      </c>
      <c r="F700" s="210" t="s">
        <v>811</v>
      </c>
      <c r="G700" s="208"/>
      <c r="H700" s="211">
        <v>9</v>
      </c>
      <c r="I700" s="212"/>
      <c r="J700" s="208"/>
      <c r="K700" s="208"/>
      <c r="L700" s="213"/>
      <c r="M700" s="214"/>
      <c r="N700" s="215"/>
      <c r="O700" s="215"/>
      <c r="P700" s="215"/>
      <c r="Q700" s="215"/>
      <c r="R700" s="215"/>
      <c r="S700" s="215"/>
      <c r="T700" s="216"/>
      <c r="AT700" s="217" t="s">
        <v>231</v>
      </c>
      <c r="AU700" s="217" t="s">
        <v>91</v>
      </c>
      <c r="AV700" s="13" t="s">
        <v>91</v>
      </c>
      <c r="AW700" s="13" t="s">
        <v>36</v>
      </c>
      <c r="AX700" s="13" t="s">
        <v>82</v>
      </c>
      <c r="AY700" s="217" t="s">
        <v>220</v>
      </c>
    </row>
    <row r="701" spans="1:65" s="13" customFormat="1" ht="11.25">
      <c r="B701" s="207"/>
      <c r="C701" s="208"/>
      <c r="D701" s="201" t="s">
        <v>231</v>
      </c>
      <c r="E701" s="209" t="s">
        <v>1</v>
      </c>
      <c r="F701" s="210" t="s">
        <v>812</v>
      </c>
      <c r="G701" s="208"/>
      <c r="H701" s="211">
        <v>54</v>
      </c>
      <c r="I701" s="212"/>
      <c r="J701" s="208"/>
      <c r="K701" s="208"/>
      <c r="L701" s="213"/>
      <c r="M701" s="214"/>
      <c r="N701" s="215"/>
      <c r="O701" s="215"/>
      <c r="P701" s="215"/>
      <c r="Q701" s="215"/>
      <c r="R701" s="215"/>
      <c r="S701" s="215"/>
      <c r="T701" s="216"/>
      <c r="AT701" s="217" t="s">
        <v>231</v>
      </c>
      <c r="AU701" s="217" t="s">
        <v>91</v>
      </c>
      <c r="AV701" s="13" t="s">
        <v>91</v>
      </c>
      <c r="AW701" s="13" t="s">
        <v>36</v>
      </c>
      <c r="AX701" s="13" t="s">
        <v>82</v>
      </c>
      <c r="AY701" s="217" t="s">
        <v>220</v>
      </c>
    </row>
    <row r="702" spans="1:65" s="14" customFormat="1" ht="11.25">
      <c r="B702" s="218"/>
      <c r="C702" s="219"/>
      <c r="D702" s="201" t="s">
        <v>231</v>
      </c>
      <c r="E702" s="220" t="s">
        <v>1</v>
      </c>
      <c r="F702" s="221" t="s">
        <v>233</v>
      </c>
      <c r="G702" s="219"/>
      <c r="H702" s="222">
        <v>233</v>
      </c>
      <c r="I702" s="223"/>
      <c r="J702" s="219"/>
      <c r="K702" s="219"/>
      <c r="L702" s="224"/>
      <c r="M702" s="225"/>
      <c r="N702" s="226"/>
      <c r="O702" s="226"/>
      <c r="P702" s="226"/>
      <c r="Q702" s="226"/>
      <c r="R702" s="226"/>
      <c r="S702" s="226"/>
      <c r="T702" s="227"/>
      <c r="AT702" s="228" t="s">
        <v>231</v>
      </c>
      <c r="AU702" s="228" t="s">
        <v>91</v>
      </c>
      <c r="AV702" s="14" t="s">
        <v>226</v>
      </c>
      <c r="AW702" s="14" t="s">
        <v>36</v>
      </c>
      <c r="AX702" s="14" t="s">
        <v>14</v>
      </c>
      <c r="AY702" s="228" t="s">
        <v>220</v>
      </c>
    </row>
    <row r="703" spans="1:65" s="2" customFormat="1" ht="37.9" customHeight="1">
      <c r="A703" s="34"/>
      <c r="B703" s="35"/>
      <c r="C703" s="188" t="s">
        <v>838</v>
      </c>
      <c r="D703" s="188" t="s">
        <v>222</v>
      </c>
      <c r="E703" s="189" t="s">
        <v>839</v>
      </c>
      <c r="F703" s="190" t="s">
        <v>840</v>
      </c>
      <c r="G703" s="191" t="s">
        <v>113</v>
      </c>
      <c r="H703" s="192">
        <v>222</v>
      </c>
      <c r="I703" s="193"/>
      <c r="J703" s="194">
        <f>ROUND(I703*H703,2)</f>
        <v>0</v>
      </c>
      <c r="K703" s="190" t="s">
        <v>225</v>
      </c>
      <c r="L703" s="39"/>
      <c r="M703" s="195" t="s">
        <v>1</v>
      </c>
      <c r="N703" s="196" t="s">
        <v>47</v>
      </c>
      <c r="O703" s="71"/>
      <c r="P703" s="197">
        <f>O703*H703</f>
        <v>0</v>
      </c>
      <c r="Q703" s="197">
        <v>2.5999999999999999E-3</v>
      </c>
      <c r="R703" s="197">
        <f>Q703*H703</f>
        <v>0.57719999999999994</v>
      </c>
      <c r="S703" s="197">
        <v>0</v>
      </c>
      <c r="T703" s="198">
        <f>S703*H703</f>
        <v>0</v>
      </c>
      <c r="U703" s="34"/>
      <c r="V703" s="34"/>
      <c r="W703" s="34"/>
      <c r="X703" s="34"/>
      <c r="Y703" s="34"/>
      <c r="Z703" s="34"/>
      <c r="AA703" s="34"/>
      <c r="AB703" s="34"/>
      <c r="AC703" s="34"/>
      <c r="AD703" s="34"/>
      <c r="AE703" s="34"/>
      <c r="AR703" s="199" t="s">
        <v>226</v>
      </c>
      <c r="AT703" s="199" t="s">
        <v>222</v>
      </c>
      <c r="AU703" s="199" t="s">
        <v>91</v>
      </c>
      <c r="AY703" s="17" t="s">
        <v>220</v>
      </c>
      <c r="BE703" s="200">
        <f>IF(N703="základní",J703,0)</f>
        <v>0</v>
      </c>
      <c r="BF703" s="200">
        <f>IF(N703="snížená",J703,0)</f>
        <v>0</v>
      </c>
      <c r="BG703" s="200">
        <f>IF(N703="zákl. přenesená",J703,0)</f>
        <v>0</v>
      </c>
      <c r="BH703" s="200">
        <f>IF(N703="sníž. přenesená",J703,0)</f>
        <v>0</v>
      </c>
      <c r="BI703" s="200">
        <f>IF(N703="nulová",J703,0)</f>
        <v>0</v>
      </c>
      <c r="BJ703" s="17" t="s">
        <v>14</v>
      </c>
      <c r="BK703" s="200">
        <f>ROUND(I703*H703,2)</f>
        <v>0</v>
      </c>
      <c r="BL703" s="17" t="s">
        <v>226</v>
      </c>
      <c r="BM703" s="199" t="s">
        <v>841</v>
      </c>
    </row>
    <row r="704" spans="1:65" s="2" customFormat="1" ht="19.5">
      <c r="A704" s="34"/>
      <c r="B704" s="35"/>
      <c r="C704" s="36"/>
      <c r="D704" s="201" t="s">
        <v>228</v>
      </c>
      <c r="E704" s="36"/>
      <c r="F704" s="202" t="s">
        <v>840</v>
      </c>
      <c r="G704" s="36"/>
      <c r="H704" s="36"/>
      <c r="I704" s="203"/>
      <c r="J704" s="36"/>
      <c r="K704" s="36"/>
      <c r="L704" s="39"/>
      <c r="M704" s="204"/>
      <c r="N704" s="205"/>
      <c r="O704" s="71"/>
      <c r="P704" s="71"/>
      <c r="Q704" s="71"/>
      <c r="R704" s="71"/>
      <c r="S704" s="71"/>
      <c r="T704" s="72"/>
      <c r="U704" s="34"/>
      <c r="V704" s="34"/>
      <c r="W704" s="34"/>
      <c r="X704" s="34"/>
      <c r="Y704" s="34"/>
      <c r="Z704" s="34"/>
      <c r="AA704" s="34"/>
      <c r="AB704" s="34"/>
      <c r="AC704" s="34"/>
      <c r="AD704" s="34"/>
      <c r="AE704" s="34"/>
      <c r="AT704" s="17" t="s">
        <v>228</v>
      </c>
      <c r="AU704" s="17" t="s">
        <v>91</v>
      </c>
    </row>
    <row r="705" spans="1:65" s="2" customFormat="1" ht="107.25">
      <c r="A705" s="34"/>
      <c r="B705" s="35"/>
      <c r="C705" s="36"/>
      <c r="D705" s="201" t="s">
        <v>229</v>
      </c>
      <c r="E705" s="36"/>
      <c r="F705" s="206" t="s">
        <v>822</v>
      </c>
      <c r="G705" s="36"/>
      <c r="H705" s="36"/>
      <c r="I705" s="203"/>
      <c r="J705" s="36"/>
      <c r="K705" s="36"/>
      <c r="L705" s="39"/>
      <c r="M705" s="204"/>
      <c r="N705" s="205"/>
      <c r="O705" s="71"/>
      <c r="P705" s="71"/>
      <c r="Q705" s="71"/>
      <c r="R705" s="71"/>
      <c r="S705" s="71"/>
      <c r="T705" s="72"/>
      <c r="U705" s="34"/>
      <c r="V705" s="34"/>
      <c r="W705" s="34"/>
      <c r="X705" s="34"/>
      <c r="Y705" s="34"/>
      <c r="Z705" s="34"/>
      <c r="AA705" s="34"/>
      <c r="AB705" s="34"/>
      <c r="AC705" s="34"/>
      <c r="AD705" s="34"/>
      <c r="AE705" s="34"/>
      <c r="AT705" s="17" t="s">
        <v>229</v>
      </c>
      <c r="AU705" s="17" t="s">
        <v>91</v>
      </c>
    </row>
    <row r="706" spans="1:65" s="13" customFormat="1" ht="11.25">
      <c r="B706" s="207"/>
      <c r="C706" s="208"/>
      <c r="D706" s="201" t="s">
        <v>231</v>
      </c>
      <c r="E706" s="209" t="s">
        <v>1</v>
      </c>
      <c r="F706" s="210" t="s">
        <v>817</v>
      </c>
      <c r="G706" s="208"/>
      <c r="H706" s="211">
        <v>222</v>
      </c>
      <c r="I706" s="212"/>
      <c r="J706" s="208"/>
      <c r="K706" s="208"/>
      <c r="L706" s="213"/>
      <c r="M706" s="214"/>
      <c r="N706" s="215"/>
      <c r="O706" s="215"/>
      <c r="P706" s="215"/>
      <c r="Q706" s="215"/>
      <c r="R706" s="215"/>
      <c r="S706" s="215"/>
      <c r="T706" s="216"/>
      <c r="AT706" s="217" t="s">
        <v>231</v>
      </c>
      <c r="AU706" s="217" t="s">
        <v>91</v>
      </c>
      <c r="AV706" s="13" t="s">
        <v>91</v>
      </c>
      <c r="AW706" s="13" t="s">
        <v>36</v>
      </c>
      <c r="AX706" s="13" t="s">
        <v>82</v>
      </c>
      <c r="AY706" s="217" t="s">
        <v>220</v>
      </c>
    </row>
    <row r="707" spans="1:65" s="14" customFormat="1" ht="11.25">
      <c r="B707" s="218"/>
      <c r="C707" s="219"/>
      <c r="D707" s="201" t="s">
        <v>231</v>
      </c>
      <c r="E707" s="220" t="s">
        <v>1</v>
      </c>
      <c r="F707" s="221" t="s">
        <v>233</v>
      </c>
      <c r="G707" s="219"/>
      <c r="H707" s="222">
        <v>222</v>
      </c>
      <c r="I707" s="223"/>
      <c r="J707" s="219"/>
      <c r="K707" s="219"/>
      <c r="L707" s="224"/>
      <c r="M707" s="225"/>
      <c r="N707" s="226"/>
      <c r="O707" s="226"/>
      <c r="P707" s="226"/>
      <c r="Q707" s="226"/>
      <c r="R707" s="226"/>
      <c r="S707" s="226"/>
      <c r="T707" s="227"/>
      <c r="AT707" s="228" t="s">
        <v>231</v>
      </c>
      <c r="AU707" s="228" t="s">
        <v>91</v>
      </c>
      <c r="AV707" s="14" t="s">
        <v>226</v>
      </c>
      <c r="AW707" s="14" t="s">
        <v>36</v>
      </c>
      <c r="AX707" s="14" t="s">
        <v>14</v>
      </c>
      <c r="AY707" s="228" t="s">
        <v>220</v>
      </c>
    </row>
    <row r="708" spans="1:65" s="2" customFormat="1" ht="37.9" customHeight="1">
      <c r="A708" s="34"/>
      <c r="B708" s="35"/>
      <c r="C708" s="188" t="s">
        <v>842</v>
      </c>
      <c r="D708" s="188" t="s">
        <v>222</v>
      </c>
      <c r="E708" s="189" t="s">
        <v>843</v>
      </c>
      <c r="F708" s="190" t="s">
        <v>844</v>
      </c>
      <c r="G708" s="191" t="s">
        <v>103</v>
      </c>
      <c r="H708" s="192">
        <v>805</v>
      </c>
      <c r="I708" s="193"/>
      <c r="J708" s="194">
        <f>ROUND(I708*H708,2)</f>
        <v>0</v>
      </c>
      <c r="K708" s="190" t="s">
        <v>225</v>
      </c>
      <c r="L708" s="39"/>
      <c r="M708" s="195" t="s">
        <v>1</v>
      </c>
      <c r="N708" s="196" t="s">
        <v>47</v>
      </c>
      <c r="O708" s="71"/>
      <c r="P708" s="197">
        <f>O708*H708</f>
        <v>0</v>
      </c>
      <c r="Q708" s="197">
        <v>0</v>
      </c>
      <c r="R708" s="197">
        <f>Q708*H708</f>
        <v>0</v>
      </c>
      <c r="S708" s="197">
        <v>0</v>
      </c>
      <c r="T708" s="198">
        <f>S708*H708</f>
        <v>0</v>
      </c>
      <c r="U708" s="34"/>
      <c r="V708" s="34"/>
      <c r="W708" s="34"/>
      <c r="X708" s="34"/>
      <c r="Y708" s="34"/>
      <c r="Z708" s="34"/>
      <c r="AA708" s="34"/>
      <c r="AB708" s="34"/>
      <c r="AC708" s="34"/>
      <c r="AD708" s="34"/>
      <c r="AE708" s="34"/>
      <c r="AR708" s="199" t="s">
        <v>226</v>
      </c>
      <c r="AT708" s="199" t="s">
        <v>222</v>
      </c>
      <c r="AU708" s="199" t="s">
        <v>91</v>
      </c>
      <c r="AY708" s="17" t="s">
        <v>220</v>
      </c>
      <c r="BE708" s="200">
        <f>IF(N708="základní",J708,0)</f>
        <v>0</v>
      </c>
      <c r="BF708" s="200">
        <f>IF(N708="snížená",J708,0)</f>
        <v>0</v>
      </c>
      <c r="BG708" s="200">
        <f>IF(N708="zákl. přenesená",J708,0)</f>
        <v>0</v>
      </c>
      <c r="BH708" s="200">
        <f>IF(N708="sníž. přenesená",J708,0)</f>
        <v>0</v>
      </c>
      <c r="BI708" s="200">
        <f>IF(N708="nulová",J708,0)</f>
        <v>0</v>
      </c>
      <c r="BJ708" s="17" t="s">
        <v>14</v>
      </c>
      <c r="BK708" s="200">
        <f>ROUND(I708*H708,2)</f>
        <v>0</v>
      </c>
      <c r="BL708" s="17" t="s">
        <v>226</v>
      </c>
      <c r="BM708" s="199" t="s">
        <v>845</v>
      </c>
    </row>
    <row r="709" spans="1:65" s="2" customFormat="1" ht="19.5">
      <c r="A709" s="34"/>
      <c r="B709" s="35"/>
      <c r="C709" s="36"/>
      <c r="D709" s="201" t="s">
        <v>228</v>
      </c>
      <c r="E709" s="36"/>
      <c r="F709" s="202" t="s">
        <v>844</v>
      </c>
      <c r="G709" s="36"/>
      <c r="H709" s="36"/>
      <c r="I709" s="203"/>
      <c r="J709" s="36"/>
      <c r="K709" s="36"/>
      <c r="L709" s="39"/>
      <c r="M709" s="204"/>
      <c r="N709" s="205"/>
      <c r="O709" s="71"/>
      <c r="P709" s="71"/>
      <c r="Q709" s="71"/>
      <c r="R709" s="71"/>
      <c r="S709" s="71"/>
      <c r="T709" s="72"/>
      <c r="U709" s="34"/>
      <c r="V709" s="34"/>
      <c r="W709" s="34"/>
      <c r="X709" s="34"/>
      <c r="Y709" s="34"/>
      <c r="Z709" s="34"/>
      <c r="AA709" s="34"/>
      <c r="AB709" s="34"/>
      <c r="AC709" s="34"/>
      <c r="AD709" s="34"/>
      <c r="AE709" s="34"/>
      <c r="AT709" s="17" t="s">
        <v>228</v>
      </c>
      <c r="AU709" s="17" t="s">
        <v>91</v>
      </c>
    </row>
    <row r="710" spans="1:65" s="2" customFormat="1" ht="39">
      <c r="A710" s="34"/>
      <c r="B710" s="35"/>
      <c r="C710" s="36"/>
      <c r="D710" s="201" t="s">
        <v>229</v>
      </c>
      <c r="E710" s="36"/>
      <c r="F710" s="206" t="s">
        <v>846</v>
      </c>
      <c r="G710" s="36"/>
      <c r="H710" s="36"/>
      <c r="I710" s="203"/>
      <c r="J710" s="36"/>
      <c r="K710" s="36"/>
      <c r="L710" s="39"/>
      <c r="M710" s="204"/>
      <c r="N710" s="205"/>
      <c r="O710" s="71"/>
      <c r="P710" s="71"/>
      <c r="Q710" s="71"/>
      <c r="R710" s="71"/>
      <c r="S710" s="71"/>
      <c r="T710" s="72"/>
      <c r="U710" s="34"/>
      <c r="V710" s="34"/>
      <c r="W710" s="34"/>
      <c r="X710" s="34"/>
      <c r="Y710" s="34"/>
      <c r="Z710" s="34"/>
      <c r="AA710" s="34"/>
      <c r="AB710" s="34"/>
      <c r="AC710" s="34"/>
      <c r="AD710" s="34"/>
      <c r="AE710" s="34"/>
      <c r="AT710" s="17" t="s">
        <v>229</v>
      </c>
      <c r="AU710" s="17" t="s">
        <v>91</v>
      </c>
    </row>
    <row r="711" spans="1:65" s="13" customFormat="1" ht="11.25">
      <c r="B711" s="207"/>
      <c r="C711" s="208"/>
      <c r="D711" s="201" t="s">
        <v>231</v>
      </c>
      <c r="E711" s="209" t="s">
        <v>1</v>
      </c>
      <c r="F711" s="210" t="s">
        <v>847</v>
      </c>
      <c r="G711" s="208"/>
      <c r="H711" s="211">
        <v>805</v>
      </c>
      <c r="I711" s="212"/>
      <c r="J711" s="208"/>
      <c r="K711" s="208"/>
      <c r="L711" s="213"/>
      <c r="M711" s="214"/>
      <c r="N711" s="215"/>
      <c r="O711" s="215"/>
      <c r="P711" s="215"/>
      <c r="Q711" s="215"/>
      <c r="R711" s="215"/>
      <c r="S711" s="215"/>
      <c r="T711" s="216"/>
      <c r="AT711" s="217" t="s">
        <v>231</v>
      </c>
      <c r="AU711" s="217" t="s">
        <v>91</v>
      </c>
      <c r="AV711" s="13" t="s">
        <v>91</v>
      </c>
      <c r="AW711" s="13" t="s">
        <v>36</v>
      </c>
      <c r="AX711" s="13" t="s">
        <v>82</v>
      </c>
      <c r="AY711" s="217" t="s">
        <v>220</v>
      </c>
    </row>
    <row r="712" spans="1:65" s="14" customFormat="1" ht="11.25">
      <c r="B712" s="218"/>
      <c r="C712" s="219"/>
      <c r="D712" s="201" t="s">
        <v>231</v>
      </c>
      <c r="E712" s="220" t="s">
        <v>1</v>
      </c>
      <c r="F712" s="221" t="s">
        <v>233</v>
      </c>
      <c r="G712" s="219"/>
      <c r="H712" s="222">
        <v>805</v>
      </c>
      <c r="I712" s="223"/>
      <c r="J712" s="219"/>
      <c r="K712" s="219"/>
      <c r="L712" s="224"/>
      <c r="M712" s="225"/>
      <c r="N712" s="226"/>
      <c r="O712" s="226"/>
      <c r="P712" s="226"/>
      <c r="Q712" s="226"/>
      <c r="R712" s="226"/>
      <c r="S712" s="226"/>
      <c r="T712" s="227"/>
      <c r="AT712" s="228" t="s">
        <v>231</v>
      </c>
      <c r="AU712" s="228" t="s">
        <v>91</v>
      </c>
      <c r="AV712" s="14" t="s">
        <v>226</v>
      </c>
      <c r="AW712" s="14" t="s">
        <v>36</v>
      </c>
      <c r="AX712" s="14" t="s">
        <v>14</v>
      </c>
      <c r="AY712" s="228" t="s">
        <v>220</v>
      </c>
    </row>
    <row r="713" spans="1:65" s="2" customFormat="1" ht="37.9" customHeight="1">
      <c r="A713" s="34"/>
      <c r="B713" s="35"/>
      <c r="C713" s="188" t="s">
        <v>848</v>
      </c>
      <c r="D713" s="188" t="s">
        <v>222</v>
      </c>
      <c r="E713" s="189" t="s">
        <v>849</v>
      </c>
      <c r="F713" s="190" t="s">
        <v>850</v>
      </c>
      <c r="G713" s="191" t="s">
        <v>113</v>
      </c>
      <c r="H713" s="192">
        <v>455</v>
      </c>
      <c r="I713" s="193"/>
      <c r="J713" s="194">
        <f>ROUND(I713*H713,2)</f>
        <v>0</v>
      </c>
      <c r="K713" s="190" t="s">
        <v>225</v>
      </c>
      <c r="L713" s="39"/>
      <c r="M713" s="195" t="s">
        <v>1</v>
      </c>
      <c r="N713" s="196" t="s">
        <v>47</v>
      </c>
      <c r="O713" s="71"/>
      <c r="P713" s="197">
        <f>O713*H713</f>
        <v>0</v>
      </c>
      <c r="Q713" s="197">
        <v>1.0000000000000001E-5</v>
      </c>
      <c r="R713" s="197">
        <f>Q713*H713</f>
        <v>4.5500000000000002E-3</v>
      </c>
      <c r="S713" s="197">
        <v>0</v>
      </c>
      <c r="T713" s="198">
        <f>S713*H713</f>
        <v>0</v>
      </c>
      <c r="U713" s="34"/>
      <c r="V713" s="34"/>
      <c r="W713" s="34"/>
      <c r="X713" s="34"/>
      <c r="Y713" s="34"/>
      <c r="Z713" s="34"/>
      <c r="AA713" s="34"/>
      <c r="AB713" s="34"/>
      <c r="AC713" s="34"/>
      <c r="AD713" s="34"/>
      <c r="AE713" s="34"/>
      <c r="AR713" s="199" t="s">
        <v>226</v>
      </c>
      <c r="AT713" s="199" t="s">
        <v>222</v>
      </c>
      <c r="AU713" s="199" t="s">
        <v>91</v>
      </c>
      <c r="AY713" s="17" t="s">
        <v>220</v>
      </c>
      <c r="BE713" s="200">
        <f>IF(N713="základní",J713,0)</f>
        <v>0</v>
      </c>
      <c r="BF713" s="200">
        <f>IF(N713="snížená",J713,0)</f>
        <v>0</v>
      </c>
      <c r="BG713" s="200">
        <f>IF(N713="zákl. přenesená",J713,0)</f>
        <v>0</v>
      </c>
      <c r="BH713" s="200">
        <f>IF(N713="sníž. přenesená",J713,0)</f>
        <v>0</v>
      </c>
      <c r="BI713" s="200">
        <f>IF(N713="nulová",J713,0)</f>
        <v>0</v>
      </c>
      <c r="BJ713" s="17" t="s">
        <v>14</v>
      </c>
      <c r="BK713" s="200">
        <f>ROUND(I713*H713,2)</f>
        <v>0</v>
      </c>
      <c r="BL713" s="17" t="s">
        <v>226</v>
      </c>
      <c r="BM713" s="199" t="s">
        <v>851</v>
      </c>
    </row>
    <row r="714" spans="1:65" s="2" customFormat="1" ht="19.5">
      <c r="A714" s="34"/>
      <c r="B714" s="35"/>
      <c r="C714" s="36"/>
      <c r="D714" s="201" t="s">
        <v>228</v>
      </c>
      <c r="E714" s="36"/>
      <c r="F714" s="202" t="s">
        <v>850</v>
      </c>
      <c r="G714" s="36"/>
      <c r="H714" s="36"/>
      <c r="I714" s="203"/>
      <c r="J714" s="36"/>
      <c r="K714" s="36"/>
      <c r="L714" s="39"/>
      <c r="M714" s="204"/>
      <c r="N714" s="205"/>
      <c r="O714" s="71"/>
      <c r="P714" s="71"/>
      <c r="Q714" s="71"/>
      <c r="R714" s="71"/>
      <c r="S714" s="71"/>
      <c r="T714" s="72"/>
      <c r="U714" s="34"/>
      <c r="V714" s="34"/>
      <c r="W714" s="34"/>
      <c r="X714" s="34"/>
      <c r="Y714" s="34"/>
      <c r="Z714" s="34"/>
      <c r="AA714" s="34"/>
      <c r="AB714" s="34"/>
      <c r="AC714" s="34"/>
      <c r="AD714" s="34"/>
      <c r="AE714" s="34"/>
      <c r="AT714" s="17" t="s">
        <v>228</v>
      </c>
      <c r="AU714" s="17" t="s">
        <v>91</v>
      </c>
    </row>
    <row r="715" spans="1:65" s="2" customFormat="1" ht="39">
      <c r="A715" s="34"/>
      <c r="B715" s="35"/>
      <c r="C715" s="36"/>
      <c r="D715" s="201" t="s">
        <v>229</v>
      </c>
      <c r="E715" s="36"/>
      <c r="F715" s="206" t="s">
        <v>846</v>
      </c>
      <c r="G715" s="36"/>
      <c r="H715" s="36"/>
      <c r="I715" s="203"/>
      <c r="J715" s="36"/>
      <c r="K715" s="36"/>
      <c r="L715" s="39"/>
      <c r="M715" s="204"/>
      <c r="N715" s="205"/>
      <c r="O715" s="71"/>
      <c r="P715" s="71"/>
      <c r="Q715" s="71"/>
      <c r="R715" s="71"/>
      <c r="S715" s="71"/>
      <c r="T715" s="72"/>
      <c r="U715" s="34"/>
      <c r="V715" s="34"/>
      <c r="W715" s="34"/>
      <c r="X715" s="34"/>
      <c r="Y715" s="34"/>
      <c r="Z715" s="34"/>
      <c r="AA715" s="34"/>
      <c r="AB715" s="34"/>
      <c r="AC715" s="34"/>
      <c r="AD715" s="34"/>
      <c r="AE715" s="34"/>
      <c r="AT715" s="17" t="s">
        <v>229</v>
      </c>
      <c r="AU715" s="17" t="s">
        <v>91</v>
      </c>
    </row>
    <row r="716" spans="1:65" s="13" customFormat="1" ht="11.25">
      <c r="B716" s="207"/>
      <c r="C716" s="208"/>
      <c r="D716" s="201" t="s">
        <v>231</v>
      </c>
      <c r="E716" s="209" t="s">
        <v>1</v>
      </c>
      <c r="F716" s="210" t="s">
        <v>852</v>
      </c>
      <c r="G716" s="208"/>
      <c r="H716" s="211">
        <v>455</v>
      </c>
      <c r="I716" s="212"/>
      <c r="J716" s="208"/>
      <c r="K716" s="208"/>
      <c r="L716" s="213"/>
      <c r="M716" s="214"/>
      <c r="N716" s="215"/>
      <c r="O716" s="215"/>
      <c r="P716" s="215"/>
      <c r="Q716" s="215"/>
      <c r="R716" s="215"/>
      <c r="S716" s="215"/>
      <c r="T716" s="216"/>
      <c r="AT716" s="217" t="s">
        <v>231</v>
      </c>
      <c r="AU716" s="217" t="s">
        <v>91</v>
      </c>
      <c r="AV716" s="13" t="s">
        <v>91</v>
      </c>
      <c r="AW716" s="13" t="s">
        <v>36</v>
      </c>
      <c r="AX716" s="13" t="s">
        <v>82</v>
      </c>
      <c r="AY716" s="217" t="s">
        <v>220</v>
      </c>
    </row>
    <row r="717" spans="1:65" s="14" customFormat="1" ht="11.25">
      <c r="B717" s="218"/>
      <c r="C717" s="219"/>
      <c r="D717" s="201" t="s">
        <v>231</v>
      </c>
      <c r="E717" s="220" t="s">
        <v>1</v>
      </c>
      <c r="F717" s="221" t="s">
        <v>233</v>
      </c>
      <c r="G717" s="219"/>
      <c r="H717" s="222">
        <v>455</v>
      </c>
      <c r="I717" s="223"/>
      <c r="J717" s="219"/>
      <c r="K717" s="219"/>
      <c r="L717" s="224"/>
      <c r="M717" s="225"/>
      <c r="N717" s="226"/>
      <c r="O717" s="226"/>
      <c r="P717" s="226"/>
      <c r="Q717" s="226"/>
      <c r="R717" s="226"/>
      <c r="S717" s="226"/>
      <c r="T717" s="227"/>
      <c r="AT717" s="228" t="s">
        <v>231</v>
      </c>
      <c r="AU717" s="228" t="s">
        <v>91</v>
      </c>
      <c r="AV717" s="14" t="s">
        <v>226</v>
      </c>
      <c r="AW717" s="14" t="s">
        <v>36</v>
      </c>
      <c r="AX717" s="14" t="s">
        <v>14</v>
      </c>
      <c r="AY717" s="228" t="s">
        <v>220</v>
      </c>
    </row>
    <row r="718" spans="1:65" s="2" customFormat="1" ht="49.15" customHeight="1">
      <c r="A718" s="34"/>
      <c r="B718" s="35"/>
      <c r="C718" s="188" t="s">
        <v>853</v>
      </c>
      <c r="D718" s="188" t="s">
        <v>222</v>
      </c>
      <c r="E718" s="189" t="s">
        <v>854</v>
      </c>
      <c r="F718" s="190" t="s">
        <v>855</v>
      </c>
      <c r="G718" s="191" t="s">
        <v>103</v>
      </c>
      <c r="H718" s="192">
        <v>272</v>
      </c>
      <c r="I718" s="193"/>
      <c r="J718" s="194">
        <f>ROUND(I718*H718,2)</f>
        <v>0</v>
      </c>
      <c r="K718" s="190" t="s">
        <v>225</v>
      </c>
      <c r="L718" s="39"/>
      <c r="M718" s="195" t="s">
        <v>1</v>
      </c>
      <c r="N718" s="196" t="s">
        <v>47</v>
      </c>
      <c r="O718" s="71"/>
      <c r="P718" s="197">
        <f>O718*H718</f>
        <v>0</v>
      </c>
      <c r="Q718" s="197">
        <v>0.15540000000000001</v>
      </c>
      <c r="R718" s="197">
        <f>Q718*H718</f>
        <v>42.268800000000006</v>
      </c>
      <c r="S718" s="197">
        <v>0</v>
      </c>
      <c r="T718" s="198">
        <f>S718*H718</f>
        <v>0</v>
      </c>
      <c r="U718" s="34"/>
      <c r="V718" s="34"/>
      <c r="W718" s="34"/>
      <c r="X718" s="34"/>
      <c r="Y718" s="34"/>
      <c r="Z718" s="34"/>
      <c r="AA718" s="34"/>
      <c r="AB718" s="34"/>
      <c r="AC718" s="34"/>
      <c r="AD718" s="34"/>
      <c r="AE718" s="34"/>
      <c r="AR718" s="199" t="s">
        <v>226</v>
      </c>
      <c r="AT718" s="199" t="s">
        <v>222</v>
      </c>
      <c r="AU718" s="199" t="s">
        <v>91</v>
      </c>
      <c r="AY718" s="17" t="s">
        <v>220</v>
      </c>
      <c r="BE718" s="200">
        <f>IF(N718="základní",J718,0)</f>
        <v>0</v>
      </c>
      <c r="BF718" s="200">
        <f>IF(N718="snížená",J718,0)</f>
        <v>0</v>
      </c>
      <c r="BG718" s="200">
        <f>IF(N718="zákl. přenesená",J718,0)</f>
        <v>0</v>
      </c>
      <c r="BH718" s="200">
        <f>IF(N718="sníž. přenesená",J718,0)</f>
        <v>0</v>
      </c>
      <c r="BI718" s="200">
        <f>IF(N718="nulová",J718,0)</f>
        <v>0</v>
      </c>
      <c r="BJ718" s="17" t="s">
        <v>14</v>
      </c>
      <c r="BK718" s="200">
        <f>ROUND(I718*H718,2)</f>
        <v>0</v>
      </c>
      <c r="BL718" s="17" t="s">
        <v>226</v>
      </c>
      <c r="BM718" s="199" t="s">
        <v>856</v>
      </c>
    </row>
    <row r="719" spans="1:65" s="2" customFormat="1" ht="29.25">
      <c r="A719" s="34"/>
      <c r="B719" s="35"/>
      <c r="C719" s="36"/>
      <c r="D719" s="201" t="s">
        <v>228</v>
      </c>
      <c r="E719" s="36"/>
      <c r="F719" s="202" t="s">
        <v>855</v>
      </c>
      <c r="G719" s="36"/>
      <c r="H719" s="36"/>
      <c r="I719" s="203"/>
      <c r="J719" s="36"/>
      <c r="K719" s="36"/>
      <c r="L719" s="39"/>
      <c r="M719" s="204"/>
      <c r="N719" s="205"/>
      <c r="O719" s="71"/>
      <c r="P719" s="71"/>
      <c r="Q719" s="71"/>
      <c r="R719" s="71"/>
      <c r="S719" s="71"/>
      <c r="T719" s="72"/>
      <c r="U719" s="34"/>
      <c r="V719" s="34"/>
      <c r="W719" s="34"/>
      <c r="X719" s="34"/>
      <c r="Y719" s="34"/>
      <c r="Z719" s="34"/>
      <c r="AA719" s="34"/>
      <c r="AB719" s="34"/>
      <c r="AC719" s="34"/>
      <c r="AD719" s="34"/>
      <c r="AE719" s="34"/>
      <c r="AT719" s="17" t="s">
        <v>228</v>
      </c>
      <c r="AU719" s="17" t="s">
        <v>91</v>
      </c>
    </row>
    <row r="720" spans="1:65" s="2" customFormat="1" ht="97.5">
      <c r="A720" s="34"/>
      <c r="B720" s="35"/>
      <c r="C720" s="36"/>
      <c r="D720" s="201" t="s">
        <v>229</v>
      </c>
      <c r="E720" s="36"/>
      <c r="F720" s="206" t="s">
        <v>857</v>
      </c>
      <c r="G720" s="36"/>
      <c r="H720" s="36"/>
      <c r="I720" s="203"/>
      <c r="J720" s="36"/>
      <c r="K720" s="36"/>
      <c r="L720" s="39"/>
      <c r="M720" s="204"/>
      <c r="N720" s="205"/>
      <c r="O720" s="71"/>
      <c r="P720" s="71"/>
      <c r="Q720" s="71"/>
      <c r="R720" s="71"/>
      <c r="S720" s="71"/>
      <c r="T720" s="72"/>
      <c r="U720" s="34"/>
      <c r="V720" s="34"/>
      <c r="W720" s="34"/>
      <c r="X720" s="34"/>
      <c r="Y720" s="34"/>
      <c r="Z720" s="34"/>
      <c r="AA720" s="34"/>
      <c r="AB720" s="34"/>
      <c r="AC720" s="34"/>
      <c r="AD720" s="34"/>
      <c r="AE720" s="34"/>
      <c r="AT720" s="17" t="s">
        <v>229</v>
      </c>
      <c r="AU720" s="17" t="s">
        <v>91</v>
      </c>
    </row>
    <row r="721" spans="1:65" s="15" customFormat="1" ht="11.25">
      <c r="B721" s="229"/>
      <c r="C721" s="230"/>
      <c r="D721" s="201" t="s">
        <v>231</v>
      </c>
      <c r="E721" s="231" t="s">
        <v>1</v>
      </c>
      <c r="F721" s="232" t="s">
        <v>858</v>
      </c>
      <c r="G721" s="230"/>
      <c r="H721" s="231" t="s">
        <v>1</v>
      </c>
      <c r="I721" s="233"/>
      <c r="J721" s="230"/>
      <c r="K721" s="230"/>
      <c r="L721" s="234"/>
      <c r="M721" s="235"/>
      <c r="N721" s="236"/>
      <c r="O721" s="236"/>
      <c r="P721" s="236"/>
      <c r="Q721" s="236"/>
      <c r="R721" s="236"/>
      <c r="S721" s="236"/>
      <c r="T721" s="237"/>
      <c r="AT721" s="238" t="s">
        <v>231</v>
      </c>
      <c r="AU721" s="238" t="s">
        <v>91</v>
      </c>
      <c r="AV721" s="15" t="s">
        <v>14</v>
      </c>
      <c r="AW721" s="15" t="s">
        <v>36</v>
      </c>
      <c r="AX721" s="15" t="s">
        <v>82</v>
      </c>
      <c r="AY721" s="238" t="s">
        <v>220</v>
      </c>
    </row>
    <row r="722" spans="1:65" s="13" customFormat="1" ht="11.25">
      <c r="B722" s="207"/>
      <c r="C722" s="208"/>
      <c r="D722" s="201" t="s">
        <v>231</v>
      </c>
      <c r="E722" s="209" t="s">
        <v>1</v>
      </c>
      <c r="F722" s="210" t="s">
        <v>859</v>
      </c>
      <c r="G722" s="208"/>
      <c r="H722" s="211">
        <v>160</v>
      </c>
      <c r="I722" s="212"/>
      <c r="J722" s="208"/>
      <c r="K722" s="208"/>
      <c r="L722" s="213"/>
      <c r="M722" s="214"/>
      <c r="N722" s="215"/>
      <c r="O722" s="215"/>
      <c r="P722" s="215"/>
      <c r="Q722" s="215"/>
      <c r="R722" s="215"/>
      <c r="S722" s="215"/>
      <c r="T722" s="216"/>
      <c r="AT722" s="217" t="s">
        <v>231</v>
      </c>
      <c r="AU722" s="217" t="s">
        <v>91</v>
      </c>
      <c r="AV722" s="13" t="s">
        <v>91</v>
      </c>
      <c r="AW722" s="13" t="s">
        <v>36</v>
      </c>
      <c r="AX722" s="13" t="s">
        <v>82</v>
      </c>
      <c r="AY722" s="217" t="s">
        <v>220</v>
      </c>
    </row>
    <row r="723" spans="1:65" s="13" customFormat="1" ht="11.25">
      <c r="B723" s="207"/>
      <c r="C723" s="208"/>
      <c r="D723" s="201" t="s">
        <v>231</v>
      </c>
      <c r="E723" s="209" t="s">
        <v>1</v>
      </c>
      <c r="F723" s="210" t="s">
        <v>860</v>
      </c>
      <c r="G723" s="208"/>
      <c r="H723" s="211">
        <v>22</v>
      </c>
      <c r="I723" s="212"/>
      <c r="J723" s="208"/>
      <c r="K723" s="208"/>
      <c r="L723" s="213"/>
      <c r="M723" s="214"/>
      <c r="N723" s="215"/>
      <c r="O723" s="215"/>
      <c r="P723" s="215"/>
      <c r="Q723" s="215"/>
      <c r="R723" s="215"/>
      <c r="S723" s="215"/>
      <c r="T723" s="216"/>
      <c r="AT723" s="217" t="s">
        <v>231</v>
      </c>
      <c r="AU723" s="217" t="s">
        <v>91</v>
      </c>
      <c r="AV723" s="13" t="s">
        <v>91</v>
      </c>
      <c r="AW723" s="13" t="s">
        <v>36</v>
      </c>
      <c r="AX723" s="13" t="s">
        <v>82</v>
      </c>
      <c r="AY723" s="217" t="s">
        <v>220</v>
      </c>
    </row>
    <row r="724" spans="1:65" s="13" customFormat="1" ht="11.25">
      <c r="B724" s="207"/>
      <c r="C724" s="208"/>
      <c r="D724" s="201" t="s">
        <v>231</v>
      </c>
      <c r="E724" s="209" t="s">
        <v>1</v>
      </c>
      <c r="F724" s="210" t="s">
        <v>861</v>
      </c>
      <c r="G724" s="208"/>
      <c r="H724" s="211">
        <v>90</v>
      </c>
      <c r="I724" s="212"/>
      <c r="J724" s="208"/>
      <c r="K724" s="208"/>
      <c r="L724" s="213"/>
      <c r="M724" s="214"/>
      <c r="N724" s="215"/>
      <c r="O724" s="215"/>
      <c r="P724" s="215"/>
      <c r="Q724" s="215"/>
      <c r="R724" s="215"/>
      <c r="S724" s="215"/>
      <c r="T724" s="216"/>
      <c r="AT724" s="217" t="s">
        <v>231</v>
      </c>
      <c r="AU724" s="217" t="s">
        <v>91</v>
      </c>
      <c r="AV724" s="13" t="s">
        <v>91</v>
      </c>
      <c r="AW724" s="13" t="s">
        <v>36</v>
      </c>
      <c r="AX724" s="13" t="s">
        <v>82</v>
      </c>
      <c r="AY724" s="217" t="s">
        <v>220</v>
      </c>
    </row>
    <row r="725" spans="1:65" s="14" customFormat="1" ht="11.25">
      <c r="B725" s="218"/>
      <c r="C725" s="219"/>
      <c r="D725" s="201" t="s">
        <v>231</v>
      </c>
      <c r="E725" s="220" t="s">
        <v>101</v>
      </c>
      <c r="F725" s="221" t="s">
        <v>233</v>
      </c>
      <c r="G725" s="219"/>
      <c r="H725" s="222">
        <v>272</v>
      </c>
      <c r="I725" s="223"/>
      <c r="J725" s="219"/>
      <c r="K725" s="219"/>
      <c r="L725" s="224"/>
      <c r="M725" s="225"/>
      <c r="N725" s="226"/>
      <c r="O725" s="226"/>
      <c r="P725" s="226"/>
      <c r="Q725" s="226"/>
      <c r="R725" s="226"/>
      <c r="S725" s="226"/>
      <c r="T725" s="227"/>
      <c r="AT725" s="228" t="s">
        <v>231</v>
      </c>
      <c r="AU725" s="228" t="s">
        <v>91</v>
      </c>
      <c r="AV725" s="14" t="s">
        <v>226</v>
      </c>
      <c r="AW725" s="14" t="s">
        <v>36</v>
      </c>
      <c r="AX725" s="14" t="s">
        <v>14</v>
      </c>
      <c r="AY725" s="228" t="s">
        <v>220</v>
      </c>
    </row>
    <row r="726" spans="1:65" s="2" customFormat="1" ht="24.2" customHeight="1">
      <c r="A726" s="34"/>
      <c r="B726" s="35"/>
      <c r="C726" s="239" t="s">
        <v>862</v>
      </c>
      <c r="D726" s="239" t="s">
        <v>415</v>
      </c>
      <c r="E726" s="240" t="s">
        <v>863</v>
      </c>
      <c r="F726" s="241" t="s">
        <v>864</v>
      </c>
      <c r="G726" s="242" t="s">
        <v>103</v>
      </c>
      <c r="H726" s="243">
        <v>227</v>
      </c>
      <c r="I726" s="244"/>
      <c r="J726" s="245">
        <f>ROUND(I726*H726,2)</f>
        <v>0</v>
      </c>
      <c r="K726" s="241" t="s">
        <v>1</v>
      </c>
      <c r="L726" s="246"/>
      <c r="M726" s="247" t="s">
        <v>1</v>
      </c>
      <c r="N726" s="248" t="s">
        <v>47</v>
      </c>
      <c r="O726" s="71"/>
      <c r="P726" s="197">
        <f>O726*H726</f>
        <v>0</v>
      </c>
      <c r="Q726" s="197">
        <v>0.08</v>
      </c>
      <c r="R726" s="197">
        <f>Q726*H726</f>
        <v>18.16</v>
      </c>
      <c r="S726" s="197">
        <v>0</v>
      </c>
      <c r="T726" s="198">
        <f>S726*H726</f>
        <v>0</v>
      </c>
      <c r="U726" s="34"/>
      <c r="V726" s="34"/>
      <c r="W726" s="34"/>
      <c r="X726" s="34"/>
      <c r="Y726" s="34"/>
      <c r="Z726" s="34"/>
      <c r="AA726" s="34"/>
      <c r="AB726" s="34"/>
      <c r="AC726" s="34"/>
      <c r="AD726" s="34"/>
      <c r="AE726" s="34"/>
      <c r="AR726" s="199" t="s">
        <v>283</v>
      </c>
      <c r="AT726" s="199" t="s">
        <v>415</v>
      </c>
      <c r="AU726" s="199" t="s">
        <v>91</v>
      </c>
      <c r="AY726" s="17" t="s">
        <v>220</v>
      </c>
      <c r="BE726" s="200">
        <f>IF(N726="základní",J726,0)</f>
        <v>0</v>
      </c>
      <c r="BF726" s="200">
        <f>IF(N726="snížená",J726,0)</f>
        <v>0</v>
      </c>
      <c r="BG726" s="200">
        <f>IF(N726="zákl. přenesená",J726,0)</f>
        <v>0</v>
      </c>
      <c r="BH726" s="200">
        <f>IF(N726="sníž. přenesená",J726,0)</f>
        <v>0</v>
      </c>
      <c r="BI726" s="200">
        <f>IF(N726="nulová",J726,0)</f>
        <v>0</v>
      </c>
      <c r="BJ726" s="17" t="s">
        <v>14</v>
      </c>
      <c r="BK726" s="200">
        <f>ROUND(I726*H726,2)</f>
        <v>0</v>
      </c>
      <c r="BL726" s="17" t="s">
        <v>226</v>
      </c>
      <c r="BM726" s="199" t="s">
        <v>865</v>
      </c>
    </row>
    <row r="727" spans="1:65" s="2" customFormat="1" ht="11.25">
      <c r="A727" s="34"/>
      <c r="B727" s="35"/>
      <c r="C727" s="36"/>
      <c r="D727" s="201" t="s">
        <v>228</v>
      </c>
      <c r="E727" s="36"/>
      <c r="F727" s="202" t="s">
        <v>864</v>
      </c>
      <c r="G727" s="36"/>
      <c r="H727" s="36"/>
      <c r="I727" s="203"/>
      <c r="J727" s="36"/>
      <c r="K727" s="36"/>
      <c r="L727" s="39"/>
      <c r="M727" s="204"/>
      <c r="N727" s="205"/>
      <c r="O727" s="71"/>
      <c r="P727" s="71"/>
      <c r="Q727" s="71"/>
      <c r="R727" s="71"/>
      <c r="S727" s="71"/>
      <c r="T727" s="72"/>
      <c r="U727" s="34"/>
      <c r="V727" s="34"/>
      <c r="W727" s="34"/>
      <c r="X727" s="34"/>
      <c r="Y727" s="34"/>
      <c r="Z727" s="34"/>
      <c r="AA727" s="34"/>
      <c r="AB727" s="34"/>
      <c r="AC727" s="34"/>
      <c r="AD727" s="34"/>
      <c r="AE727" s="34"/>
      <c r="AT727" s="17" t="s">
        <v>228</v>
      </c>
      <c r="AU727" s="17" t="s">
        <v>91</v>
      </c>
    </row>
    <row r="728" spans="1:65" s="13" customFormat="1" ht="11.25">
      <c r="B728" s="207"/>
      <c r="C728" s="208"/>
      <c r="D728" s="201" t="s">
        <v>231</v>
      </c>
      <c r="E728" s="209" t="s">
        <v>1</v>
      </c>
      <c r="F728" s="210" t="s">
        <v>101</v>
      </c>
      <c r="G728" s="208"/>
      <c r="H728" s="211">
        <v>272</v>
      </c>
      <c r="I728" s="212"/>
      <c r="J728" s="208"/>
      <c r="K728" s="208"/>
      <c r="L728" s="213"/>
      <c r="M728" s="214"/>
      <c r="N728" s="215"/>
      <c r="O728" s="215"/>
      <c r="P728" s="215"/>
      <c r="Q728" s="215"/>
      <c r="R728" s="215"/>
      <c r="S728" s="215"/>
      <c r="T728" s="216"/>
      <c r="AT728" s="217" t="s">
        <v>231</v>
      </c>
      <c r="AU728" s="217" t="s">
        <v>91</v>
      </c>
      <c r="AV728" s="13" t="s">
        <v>91</v>
      </c>
      <c r="AW728" s="13" t="s">
        <v>36</v>
      </c>
      <c r="AX728" s="13" t="s">
        <v>82</v>
      </c>
      <c r="AY728" s="217" t="s">
        <v>220</v>
      </c>
    </row>
    <row r="729" spans="1:65" s="13" customFormat="1" ht="22.5">
      <c r="B729" s="207"/>
      <c r="C729" s="208"/>
      <c r="D729" s="201" t="s">
        <v>231</v>
      </c>
      <c r="E729" s="209" t="s">
        <v>1</v>
      </c>
      <c r="F729" s="210" t="s">
        <v>866</v>
      </c>
      <c r="G729" s="208"/>
      <c r="H729" s="211">
        <v>-45</v>
      </c>
      <c r="I729" s="212"/>
      <c r="J729" s="208"/>
      <c r="K729" s="208"/>
      <c r="L729" s="213"/>
      <c r="M729" s="214"/>
      <c r="N729" s="215"/>
      <c r="O729" s="215"/>
      <c r="P729" s="215"/>
      <c r="Q729" s="215"/>
      <c r="R729" s="215"/>
      <c r="S729" s="215"/>
      <c r="T729" s="216"/>
      <c r="AT729" s="217" t="s">
        <v>231</v>
      </c>
      <c r="AU729" s="217" t="s">
        <v>91</v>
      </c>
      <c r="AV729" s="13" t="s">
        <v>91</v>
      </c>
      <c r="AW729" s="13" t="s">
        <v>36</v>
      </c>
      <c r="AX729" s="13" t="s">
        <v>82</v>
      </c>
      <c r="AY729" s="217" t="s">
        <v>220</v>
      </c>
    </row>
    <row r="730" spans="1:65" s="14" customFormat="1" ht="11.25">
      <c r="B730" s="218"/>
      <c r="C730" s="219"/>
      <c r="D730" s="201" t="s">
        <v>231</v>
      </c>
      <c r="E730" s="220" t="s">
        <v>1</v>
      </c>
      <c r="F730" s="221" t="s">
        <v>233</v>
      </c>
      <c r="G730" s="219"/>
      <c r="H730" s="222">
        <v>227</v>
      </c>
      <c r="I730" s="223"/>
      <c r="J730" s="219"/>
      <c r="K730" s="219"/>
      <c r="L730" s="224"/>
      <c r="M730" s="225"/>
      <c r="N730" s="226"/>
      <c r="O730" s="226"/>
      <c r="P730" s="226"/>
      <c r="Q730" s="226"/>
      <c r="R730" s="226"/>
      <c r="S730" s="226"/>
      <c r="T730" s="227"/>
      <c r="AT730" s="228" t="s">
        <v>231</v>
      </c>
      <c r="AU730" s="228" t="s">
        <v>91</v>
      </c>
      <c r="AV730" s="14" t="s">
        <v>226</v>
      </c>
      <c r="AW730" s="14" t="s">
        <v>36</v>
      </c>
      <c r="AX730" s="14" t="s">
        <v>14</v>
      </c>
      <c r="AY730" s="228" t="s">
        <v>220</v>
      </c>
    </row>
    <row r="731" spans="1:65" s="2" customFormat="1" ht="49.15" customHeight="1">
      <c r="A731" s="34"/>
      <c r="B731" s="35"/>
      <c r="C731" s="188" t="s">
        <v>867</v>
      </c>
      <c r="D731" s="188" t="s">
        <v>222</v>
      </c>
      <c r="E731" s="189" t="s">
        <v>868</v>
      </c>
      <c r="F731" s="190" t="s">
        <v>869</v>
      </c>
      <c r="G731" s="191" t="s">
        <v>103</v>
      </c>
      <c r="H731" s="192">
        <v>21</v>
      </c>
      <c r="I731" s="193"/>
      <c r="J731" s="194">
        <f>ROUND(I731*H731,2)</f>
        <v>0</v>
      </c>
      <c r="K731" s="190" t="s">
        <v>225</v>
      </c>
      <c r="L731" s="39"/>
      <c r="M731" s="195" t="s">
        <v>1</v>
      </c>
      <c r="N731" s="196" t="s">
        <v>47</v>
      </c>
      <c r="O731" s="71"/>
      <c r="P731" s="197">
        <f>O731*H731</f>
        <v>0</v>
      </c>
      <c r="Q731" s="197">
        <v>0.16849</v>
      </c>
      <c r="R731" s="197">
        <f>Q731*H731</f>
        <v>3.5382899999999999</v>
      </c>
      <c r="S731" s="197">
        <v>0</v>
      </c>
      <c r="T731" s="198">
        <f>S731*H731</f>
        <v>0</v>
      </c>
      <c r="U731" s="34"/>
      <c r="V731" s="34"/>
      <c r="W731" s="34"/>
      <c r="X731" s="34"/>
      <c r="Y731" s="34"/>
      <c r="Z731" s="34"/>
      <c r="AA731" s="34"/>
      <c r="AB731" s="34"/>
      <c r="AC731" s="34"/>
      <c r="AD731" s="34"/>
      <c r="AE731" s="34"/>
      <c r="AR731" s="199" t="s">
        <v>226</v>
      </c>
      <c r="AT731" s="199" t="s">
        <v>222</v>
      </c>
      <c r="AU731" s="199" t="s">
        <v>91</v>
      </c>
      <c r="AY731" s="17" t="s">
        <v>220</v>
      </c>
      <c r="BE731" s="200">
        <f>IF(N731="základní",J731,0)</f>
        <v>0</v>
      </c>
      <c r="BF731" s="200">
        <f>IF(N731="snížená",J731,0)</f>
        <v>0</v>
      </c>
      <c r="BG731" s="200">
        <f>IF(N731="zákl. přenesená",J731,0)</f>
        <v>0</v>
      </c>
      <c r="BH731" s="200">
        <f>IF(N731="sníž. přenesená",J731,0)</f>
        <v>0</v>
      </c>
      <c r="BI731" s="200">
        <f>IF(N731="nulová",J731,0)</f>
        <v>0</v>
      </c>
      <c r="BJ731" s="17" t="s">
        <v>14</v>
      </c>
      <c r="BK731" s="200">
        <f>ROUND(I731*H731,2)</f>
        <v>0</v>
      </c>
      <c r="BL731" s="17" t="s">
        <v>226</v>
      </c>
      <c r="BM731" s="199" t="s">
        <v>870</v>
      </c>
    </row>
    <row r="732" spans="1:65" s="2" customFormat="1" ht="29.25">
      <c r="A732" s="34"/>
      <c r="B732" s="35"/>
      <c r="C732" s="36"/>
      <c r="D732" s="201" t="s">
        <v>228</v>
      </c>
      <c r="E732" s="36"/>
      <c r="F732" s="202" t="s">
        <v>869</v>
      </c>
      <c r="G732" s="36"/>
      <c r="H732" s="36"/>
      <c r="I732" s="203"/>
      <c r="J732" s="36"/>
      <c r="K732" s="36"/>
      <c r="L732" s="39"/>
      <c r="M732" s="204"/>
      <c r="N732" s="205"/>
      <c r="O732" s="71"/>
      <c r="P732" s="71"/>
      <c r="Q732" s="71"/>
      <c r="R732" s="71"/>
      <c r="S732" s="71"/>
      <c r="T732" s="72"/>
      <c r="U732" s="34"/>
      <c r="V732" s="34"/>
      <c r="W732" s="34"/>
      <c r="X732" s="34"/>
      <c r="Y732" s="34"/>
      <c r="Z732" s="34"/>
      <c r="AA732" s="34"/>
      <c r="AB732" s="34"/>
      <c r="AC732" s="34"/>
      <c r="AD732" s="34"/>
      <c r="AE732" s="34"/>
      <c r="AT732" s="17" t="s">
        <v>228</v>
      </c>
      <c r="AU732" s="17" t="s">
        <v>91</v>
      </c>
    </row>
    <row r="733" spans="1:65" s="2" customFormat="1" ht="107.25">
      <c r="A733" s="34"/>
      <c r="B733" s="35"/>
      <c r="C733" s="36"/>
      <c r="D733" s="201" t="s">
        <v>229</v>
      </c>
      <c r="E733" s="36"/>
      <c r="F733" s="206" t="s">
        <v>871</v>
      </c>
      <c r="G733" s="36"/>
      <c r="H733" s="36"/>
      <c r="I733" s="203"/>
      <c r="J733" s="36"/>
      <c r="K733" s="36"/>
      <c r="L733" s="39"/>
      <c r="M733" s="204"/>
      <c r="N733" s="205"/>
      <c r="O733" s="71"/>
      <c r="P733" s="71"/>
      <c r="Q733" s="71"/>
      <c r="R733" s="71"/>
      <c r="S733" s="71"/>
      <c r="T733" s="72"/>
      <c r="U733" s="34"/>
      <c r="V733" s="34"/>
      <c r="W733" s="34"/>
      <c r="X733" s="34"/>
      <c r="Y733" s="34"/>
      <c r="Z733" s="34"/>
      <c r="AA733" s="34"/>
      <c r="AB733" s="34"/>
      <c r="AC733" s="34"/>
      <c r="AD733" s="34"/>
      <c r="AE733" s="34"/>
      <c r="AT733" s="17" t="s">
        <v>229</v>
      </c>
      <c r="AU733" s="17" t="s">
        <v>91</v>
      </c>
    </row>
    <row r="734" spans="1:65" s="15" customFormat="1" ht="11.25">
      <c r="B734" s="229"/>
      <c r="C734" s="230"/>
      <c r="D734" s="201" t="s">
        <v>231</v>
      </c>
      <c r="E734" s="231" t="s">
        <v>1</v>
      </c>
      <c r="F734" s="232" t="s">
        <v>872</v>
      </c>
      <c r="G734" s="230"/>
      <c r="H734" s="231" t="s">
        <v>1</v>
      </c>
      <c r="I734" s="233"/>
      <c r="J734" s="230"/>
      <c r="K734" s="230"/>
      <c r="L734" s="234"/>
      <c r="M734" s="235"/>
      <c r="N734" s="236"/>
      <c r="O734" s="236"/>
      <c r="P734" s="236"/>
      <c r="Q734" s="236"/>
      <c r="R734" s="236"/>
      <c r="S734" s="236"/>
      <c r="T734" s="237"/>
      <c r="AT734" s="238" t="s">
        <v>231</v>
      </c>
      <c r="AU734" s="238" t="s">
        <v>91</v>
      </c>
      <c r="AV734" s="15" t="s">
        <v>14</v>
      </c>
      <c r="AW734" s="15" t="s">
        <v>36</v>
      </c>
      <c r="AX734" s="15" t="s">
        <v>82</v>
      </c>
      <c r="AY734" s="238" t="s">
        <v>220</v>
      </c>
    </row>
    <row r="735" spans="1:65" s="13" customFormat="1" ht="11.25">
      <c r="B735" s="207"/>
      <c r="C735" s="208"/>
      <c r="D735" s="201" t="s">
        <v>231</v>
      </c>
      <c r="E735" s="209" t="s">
        <v>1</v>
      </c>
      <c r="F735" s="210" t="s">
        <v>873</v>
      </c>
      <c r="G735" s="208"/>
      <c r="H735" s="211">
        <v>21</v>
      </c>
      <c r="I735" s="212"/>
      <c r="J735" s="208"/>
      <c r="K735" s="208"/>
      <c r="L735" s="213"/>
      <c r="M735" s="214"/>
      <c r="N735" s="215"/>
      <c r="O735" s="215"/>
      <c r="P735" s="215"/>
      <c r="Q735" s="215"/>
      <c r="R735" s="215"/>
      <c r="S735" s="215"/>
      <c r="T735" s="216"/>
      <c r="AT735" s="217" t="s">
        <v>231</v>
      </c>
      <c r="AU735" s="217" t="s">
        <v>91</v>
      </c>
      <c r="AV735" s="13" t="s">
        <v>91</v>
      </c>
      <c r="AW735" s="13" t="s">
        <v>36</v>
      </c>
      <c r="AX735" s="13" t="s">
        <v>82</v>
      </c>
      <c r="AY735" s="217" t="s">
        <v>220</v>
      </c>
    </row>
    <row r="736" spans="1:65" s="14" customFormat="1" ht="11.25">
      <c r="B736" s="218"/>
      <c r="C736" s="219"/>
      <c r="D736" s="201" t="s">
        <v>231</v>
      </c>
      <c r="E736" s="220" t="s">
        <v>147</v>
      </c>
      <c r="F736" s="221" t="s">
        <v>233</v>
      </c>
      <c r="G736" s="219"/>
      <c r="H736" s="222">
        <v>21</v>
      </c>
      <c r="I736" s="223"/>
      <c r="J736" s="219"/>
      <c r="K736" s="219"/>
      <c r="L736" s="224"/>
      <c r="M736" s="225"/>
      <c r="N736" s="226"/>
      <c r="O736" s="226"/>
      <c r="P736" s="226"/>
      <c r="Q736" s="226"/>
      <c r="R736" s="226"/>
      <c r="S736" s="226"/>
      <c r="T736" s="227"/>
      <c r="AT736" s="228" t="s">
        <v>231</v>
      </c>
      <c r="AU736" s="228" t="s">
        <v>91</v>
      </c>
      <c r="AV736" s="14" t="s">
        <v>226</v>
      </c>
      <c r="AW736" s="14" t="s">
        <v>36</v>
      </c>
      <c r="AX736" s="14" t="s">
        <v>14</v>
      </c>
      <c r="AY736" s="228" t="s">
        <v>220</v>
      </c>
    </row>
    <row r="737" spans="1:65" s="2" customFormat="1" ht="14.45" customHeight="1">
      <c r="A737" s="34"/>
      <c r="B737" s="35"/>
      <c r="C737" s="239" t="s">
        <v>874</v>
      </c>
      <c r="D737" s="239" t="s">
        <v>415</v>
      </c>
      <c r="E737" s="240" t="s">
        <v>875</v>
      </c>
      <c r="F737" s="241" t="s">
        <v>876</v>
      </c>
      <c r="G737" s="242" t="s">
        <v>103</v>
      </c>
      <c r="H737" s="243">
        <v>21</v>
      </c>
      <c r="I737" s="244"/>
      <c r="J737" s="245">
        <f>ROUND(I737*H737,2)</f>
        <v>0</v>
      </c>
      <c r="K737" s="241" t="s">
        <v>1</v>
      </c>
      <c r="L737" s="246"/>
      <c r="M737" s="247" t="s">
        <v>1</v>
      </c>
      <c r="N737" s="248" t="s">
        <v>47</v>
      </c>
      <c r="O737" s="71"/>
      <c r="P737" s="197">
        <f>O737*H737</f>
        <v>0</v>
      </c>
      <c r="Q737" s="197">
        <v>0.125</v>
      </c>
      <c r="R737" s="197">
        <f>Q737*H737</f>
        <v>2.625</v>
      </c>
      <c r="S737" s="197">
        <v>0</v>
      </c>
      <c r="T737" s="198">
        <f>S737*H737</f>
        <v>0</v>
      </c>
      <c r="U737" s="34"/>
      <c r="V737" s="34"/>
      <c r="W737" s="34"/>
      <c r="X737" s="34"/>
      <c r="Y737" s="34"/>
      <c r="Z737" s="34"/>
      <c r="AA737" s="34"/>
      <c r="AB737" s="34"/>
      <c r="AC737" s="34"/>
      <c r="AD737" s="34"/>
      <c r="AE737" s="34"/>
      <c r="AR737" s="199" t="s">
        <v>283</v>
      </c>
      <c r="AT737" s="199" t="s">
        <v>415</v>
      </c>
      <c r="AU737" s="199" t="s">
        <v>91</v>
      </c>
      <c r="AY737" s="17" t="s">
        <v>220</v>
      </c>
      <c r="BE737" s="200">
        <f>IF(N737="základní",J737,0)</f>
        <v>0</v>
      </c>
      <c r="BF737" s="200">
        <f>IF(N737="snížená",J737,0)</f>
        <v>0</v>
      </c>
      <c r="BG737" s="200">
        <f>IF(N737="zákl. přenesená",J737,0)</f>
        <v>0</v>
      </c>
      <c r="BH737" s="200">
        <f>IF(N737="sníž. přenesená",J737,0)</f>
        <v>0</v>
      </c>
      <c r="BI737" s="200">
        <f>IF(N737="nulová",J737,0)</f>
        <v>0</v>
      </c>
      <c r="BJ737" s="17" t="s">
        <v>14</v>
      </c>
      <c r="BK737" s="200">
        <f>ROUND(I737*H737,2)</f>
        <v>0</v>
      </c>
      <c r="BL737" s="17" t="s">
        <v>226</v>
      </c>
      <c r="BM737" s="199" t="s">
        <v>877</v>
      </c>
    </row>
    <row r="738" spans="1:65" s="2" customFormat="1" ht="11.25">
      <c r="A738" s="34"/>
      <c r="B738" s="35"/>
      <c r="C738" s="36"/>
      <c r="D738" s="201" t="s">
        <v>228</v>
      </c>
      <c r="E738" s="36"/>
      <c r="F738" s="202" t="s">
        <v>876</v>
      </c>
      <c r="G738" s="36"/>
      <c r="H738" s="36"/>
      <c r="I738" s="203"/>
      <c r="J738" s="36"/>
      <c r="K738" s="36"/>
      <c r="L738" s="39"/>
      <c r="M738" s="204"/>
      <c r="N738" s="205"/>
      <c r="O738" s="71"/>
      <c r="P738" s="71"/>
      <c r="Q738" s="71"/>
      <c r="R738" s="71"/>
      <c r="S738" s="71"/>
      <c r="T738" s="72"/>
      <c r="U738" s="34"/>
      <c r="V738" s="34"/>
      <c r="W738" s="34"/>
      <c r="X738" s="34"/>
      <c r="Y738" s="34"/>
      <c r="Z738" s="34"/>
      <c r="AA738" s="34"/>
      <c r="AB738" s="34"/>
      <c r="AC738" s="34"/>
      <c r="AD738" s="34"/>
      <c r="AE738" s="34"/>
      <c r="AT738" s="17" t="s">
        <v>228</v>
      </c>
      <c r="AU738" s="17" t="s">
        <v>91</v>
      </c>
    </row>
    <row r="739" spans="1:65" s="2" customFormat="1" ht="19.5">
      <c r="A739" s="34"/>
      <c r="B739" s="35"/>
      <c r="C739" s="36"/>
      <c r="D739" s="201" t="s">
        <v>535</v>
      </c>
      <c r="E739" s="36"/>
      <c r="F739" s="206" t="s">
        <v>878</v>
      </c>
      <c r="G739" s="36"/>
      <c r="H739" s="36"/>
      <c r="I739" s="203"/>
      <c r="J739" s="36"/>
      <c r="K739" s="36"/>
      <c r="L739" s="39"/>
      <c r="M739" s="204"/>
      <c r="N739" s="205"/>
      <c r="O739" s="71"/>
      <c r="P739" s="71"/>
      <c r="Q739" s="71"/>
      <c r="R739" s="71"/>
      <c r="S739" s="71"/>
      <c r="T739" s="72"/>
      <c r="U739" s="34"/>
      <c r="V739" s="34"/>
      <c r="W739" s="34"/>
      <c r="X739" s="34"/>
      <c r="Y739" s="34"/>
      <c r="Z739" s="34"/>
      <c r="AA739" s="34"/>
      <c r="AB739" s="34"/>
      <c r="AC739" s="34"/>
      <c r="AD739" s="34"/>
      <c r="AE739" s="34"/>
      <c r="AT739" s="17" t="s">
        <v>535</v>
      </c>
      <c r="AU739" s="17" t="s">
        <v>91</v>
      </c>
    </row>
    <row r="740" spans="1:65" s="13" customFormat="1" ht="11.25">
      <c r="B740" s="207"/>
      <c r="C740" s="208"/>
      <c r="D740" s="201" t="s">
        <v>231</v>
      </c>
      <c r="E740" s="209" t="s">
        <v>1</v>
      </c>
      <c r="F740" s="210" t="s">
        <v>147</v>
      </c>
      <c r="G740" s="208"/>
      <c r="H740" s="211">
        <v>21</v>
      </c>
      <c r="I740" s="212"/>
      <c r="J740" s="208"/>
      <c r="K740" s="208"/>
      <c r="L740" s="213"/>
      <c r="M740" s="214"/>
      <c r="N740" s="215"/>
      <c r="O740" s="215"/>
      <c r="P740" s="215"/>
      <c r="Q740" s="215"/>
      <c r="R740" s="215"/>
      <c r="S740" s="215"/>
      <c r="T740" s="216"/>
      <c r="AT740" s="217" t="s">
        <v>231</v>
      </c>
      <c r="AU740" s="217" t="s">
        <v>91</v>
      </c>
      <c r="AV740" s="13" t="s">
        <v>91</v>
      </c>
      <c r="AW740" s="13" t="s">
        <v>36</v>
      </c>
      <c r="AX740" s="13" t="s">
        <v>82</v>
      </c>
      <c r="AY740" s="217" t="s">
        <v>220</v>
      </c>
    </row>
    <row r="741" spans="1:65" s="14" customFormat="1" ht="11.25">
      <c r="B741" s="218"/>
      <c r="C741" s="219"/>
      <c r="D741" s="201" t="s">
        <v>231</v>
      </c>
      <c r="E741" s="220" t="s">
        <v>1</v>
      </c>
      <c r="F741" s="221" t="s">
        <v>233</v>
      </c>
      <c r="G741" s="219"/>
      <c r="H741" s="222">
        <v>21</v>
      </c>
      <c r="I741" s="223"/>
      <c r="J741" s="219"/>
      <c r="K741" s="219"/>
      <c r="L741" s="224"/>
      <c r="M741" s="225"/>
      <c r="N741" s="226"/>
      <c r="O741" s="226"/>
      <c r="P741" s="226"/>
      <c r="Q741" s="226"/>
      <c r="R741" s="226"/>
      <c r="S741" s="226"/>
      <c r="T741" s="227"/>
      <c r="AT741" s="228" t="s">
        <v>231</v>
      </c>
      <c r="AU741" s="228" t="s">
        <v>91</v>
      </c>
      <c r="AV741" s="14" t="s">
        <v>226</v>
      </c>
      <c r="AW741" s="14" t="s">
        <v>36</v>
      </c>
      <c r="AX741" s="14" t="s">
        <v>14</v>
      </c>
      <c r="AY741" s="228" t="s">
        <v>220</v>
      </c>
    </row>
    <row r="742" spans="1:65" s="2" customFormat="1" ht="37.9" customHeight="1">
      <c r="A742" s="34"/>
      <c r="B742" s="35"/>
      <c r="C742" s="188" t="s">
        <v>879</v>
      </c>
      <c r="D742" s="188" t="s">
        <v>222</v>
      </c>
      <c r="E742" s="189" t="s">
        <v>880</v>
      </c>
      <c r="F742" s="190" t="s">
        <v>881</v>
      </c>
      <c r="G742" s="191" t="s">
        <v>103</v>
      </c>
      <c r="H742" s="192">
        <v>14</v>
      </c>
      <c r="I742" s="193"/>
      <c r="J742" s="194">
        <f>ROUND(I742*H742,2)</f>
        <v>0</v>
      </c>
      <c r="K742" s="190" t="s">
        <v>225</v>
      </c>
      <c r="L742" s="39"/>
      <c r="M742" s="195" t="s">
        <v>1</v>
      </c>
      <c r="N742" s="196" t="s">
        <v>47</v>
      </c>
      <c r="O742" s="71"/>
      <c r="P742" s="197">
        <f>O742*H742</f>
        <v>0</v>
      </c>
      <c r="Q742" s="197">
        <v>0.10095</v>
      </c>
      <c r="R742" s="197">
        <f>Q742*H742</f>
        <v>1.4133</v>
      </c>
      <c r="S742" s="197">
        <v>0</v>
      </c>
      <c r="T742" s="198">
        <f>S742*H742</f>
        <v>0</v>
      </c>
      <c r="U742" s="34"/>
      <c r="V742" s="34"/>
      <c r="W742" s="34"/>
      <c r="X742" s="34"/>
      <c r="Y742" s="34"/>
      <c r="Z742" s="34"/>
      <c r="AA742" s="34"/>
      <c r="AB742" s="34"/>
      <c r="AC742" s="34"/>
      <c r="AD742" s="34"/>
      <c r="AE742" s="34"/>
      <c r="AR742" s="199" t="s">
        <v>226</v>
      </c>
      <c r="AT742" s="199" t="s">
        <v>222</v>
      </c>
      <c r="AU742" s="199" t="s">
        <v>91</v>
      </c>
      <c r="AY742" s="17" t="s">
        <v>220</v>
      </c>
      <c r="BE742" s="200">
        <f>IF(N742="základní",J742,0)</f>
        <v>0</v>
      </c>
      <c r="BF742" s="200">
        <f>IF(N742="snížená",J742,0)</f>
        <v>0</v>
      </c>
      <c r="BG742" s="200">
        <f>IF(N742="zákl. přenesená",J742,0)</f>
        <v>0</v>
      </c>
      <c r="BH742" s="200">
        <f>IF(N742="sníž. přenesená",J742,0)</f>
        <v>0</v>
      </c>
      <c r="BI742" s="200">
        <f>IF(N742="nulová",J742,0)</f>
        <v>0</v>
      </c>
      <c r="BJ742" s="17" t="s">
        <v>14</v>
      </c>
      <c r="BK742" s="200">
        <f>ROUND(I742*H742,2)</f>
        <v>0</v>
      </c>
      <c r="BL742" s="17" t="s">
        <v>226</v>
      </c>
      <c r="BM742" s="199" t="s">
        <v>882</v>
      </c>
    </row>
    <row r="743" spans="1:65" s="2" customFormat="1" ht="29.25">
      <c r="A743" s="34"/>
      <c r="B743" s="35"/>
      <c r="C743" s="36"/>
      <c r="D743" s="201" t="s">
        <v>228</v>
      </c>
      <c r="E743" s="36"/>
      <c r="F743" s="202" t="s">
        <v>881</v>
      </c>
      <c r="G743" s="36"/>
      <c r="H743" s="36"/>
      <c r="I743" s="203"/>
      <c r="J743" s="36"/>
      <c r="K743" s="36"/>
      <c r="L743" s="39"/>
      <c r="M743" s="204"/>
      <c r="N743" s="205"/>
      <c r="O743" s="71"/>
      <c r="P743" s="71"/>
      <c r="Q743" s="71"/>
      <c r="R743" s="71"/>
      <c r="S743" s="71"/>
      <c r="T743" s="72"/>
      <c r="U743" s="34"/>
      <c r="V743" s="34"/>
      <c r="W743" s="34"/>
      <c r="X743" s="34"/>
      <c r="Y743" s="34"/>
      <c r="Z743" s="34"/>
      <c r="AA743" s="34"/>
      <c r="AB743" s="34"/>
      <c r="AC743" s="34"/>
      <c r="AD743" s="34"/>
      <c r="AE743" s="34"/>
      <c r="AT743" s="17" t="s">
        <v>228</v>
      </c>
      <c r="AU743" s="17" t="s">
        <v>91</v>
      </c>
    </row>
    <row r="744" spans="1:65" s="2" customFormat="1" ht="68.25">
      <c r="A744" s="34"/>
      <c r="B744" s="35"/>
      <c r="C744" s="36"/>
      <c r="D744" s="201" t="s">
        <v>229</v>
      </c>
      <c r="E744" s="36"/>
      <c r="F744" s="206" t="s">
        <v>883</v>
      </c>
      <c r="G744" s="36"/>
      <c r="H744" s="36"/>
      <c r="I744" s="203"/>
      <c r="J744" s="36"/>
      <c r="K744" s="36"/>
      <c r="L744" s="39"/>
      <c r="M744" s="204"/>
      <c r="N744" s="205"/>
      <c r="O744" s="71"/>
      <c r="P744" s="71"/>
      <c r="Q744" s="71"/>
      <c r="R744" s="71"/>
      <c r="S744" s="71"/>
      <c r="T744" s="72"/>
      <c r="U744" s="34"/>
      <c r="V744" s="34"/>
      <c r="W744" s="34"/>
      <c r="X744" s="34"/>
      <c r="Y744" s="34"/>
      <c r="Z744" s="34"/>
      <c r="AA744" s="34"/>
      <c r="AB744" s="34"/>
      <c r="AC744" s="34"/>
      <c r="AD744" s="34"/>
      <c r="AE744" s="34"/>
      <c r="AT744" s="17" t="s">
        <v>229</v>
      </c>
      <c r="AU744" s="17" t="s">
        <v>91</v>
      </c>
    </row>
    <row r="745" spans="1:65" s="15" customFormat="1" ht="11.25">
      <c r="B745" s="229"/>
      <c r="C745" s="230"/>
      <c r="D745" s="201" t="s">
        <v>231</v>
      </c>
      <c r="E745" s="231" t="s">
        <v>1</v>
      </c>
      <c r="F745" s="232" t="s">
        <v>884</v>
      </c>
      <c r="G745" s="230"/>
      <c r="H745" s="231" t="s">
        <v>1</v>
      </c>
      <c r="I745" s="233"/>
      <c r="J745" s="230"/>
      <c r="K745" s="230"/>
      <c r="L745" s="234"/>
      <c r="M745" s="235"/>
      <c r="N745" s="236"/>
      <c r="O745" s="236"/>
      <c r="P745" s="236"/>
      <c r="Q745" s="236"/>
      <c r="R745" s="236"/>
      <c r="S745" s="236"/>
      <c r="T745" s="237"/>
      <c r="AT745" s="238" t="s">
        <v>231</v>
      </c>
      <c r="AU745" s="238" t="s">
        <v>91</v>
      </c>
      <c r="AV745" s="15" t="s">
        <v>14</v>
      </c>
      <c r="AW745" s="15" t="s">
        <v>36</v>
      </c>
      <c r="AX745" s="15" t="s">
        <v>82</v>
      </c>
      <c r="AY745" s="238" t="s">
        <v>220</v>
      </c>
    </row>
    <row r="746" spans="1:65" s="13" customFormat="1" ht="11.25">
      <c r="B746" s="207"/>
      <c r="C746" s="208"/>
      <c r="D746" s="201" t="s">
        <v>231</v>
      </c>
      <c r="E746" s="209" t="s">
        <v>1</v>
      </c>
      <c r="F746" s="210" t="s">
        <v>885</v>
      </c>
      <c r="G746" s="208"/>
      <c r="H746" s="211">
        <v>13</v>
      </c>
      <c r="I746" s="212"/>
      <c r="J746" s="208"/>
      <c r="K746" s="208"/>
      <c r="L746" s="213"/>
      <c r="M746" s="214"/>
      <c r="N746" s="215"/>
      <c r="O746" s="215"/>
      <c r="P746" s="215"/>
      <c r="Q746" s="215"/>
      <c r="R746" s="215"/>
      <c r="S746" s="215"/>
      <c r="T746" s="216"/>
      <c r="AT746" s="217" t="s">
        <v>231</v>
      </c>
      <c r="AU746" s="217" t="s">
        <v>91</v>
      </c>
      <c r="AV746" s="13" t="s">
        <v>91</v>
      </c>
      <c r="AW746" s="13" t="s">
        <v>36</v>
      </c>
      <c r="AX746" s="13" t="s">
        <v>82</v>
      </c>
      <c r="AY746" s="217" t="s">
        <v>220</v>
      </c>
    </row>
    <row r="747" spans="1:65" s="13" customFormat="1" ht="11.25">
      <c r="B747" s="207"/>
      <c r="C747" s="208"/>
      <c r="D747" s="201" t="s">
        <v>231</v>
      </c>
      <c r="E747" s="209" t="s">
        <v>1</v>
      </c>
      <c r="F747" s="210" t="s">
        <v>886</v>
      </c>
      <c r="G747" s="208"/>
      <c r="H747" s="211">
        <v>1</v>
      </c>
      <c r="I747" s="212"/>
      <c r="J747" s="208"/>
      <c r="K747" s="208"/>
      <c r="L747" s="213"/>
      <c r="M747" s="214"/>
      <c r="N747" s="215"/>
      <c r="O747" s="215"/>
      <c r="P747" s="215"/>
      <c r="Q747" s="215"/>
      <c r="R747" s="215"/>
      <c r="S747" s="215"/>
      <c r="T747" s="216"/>
      <c r="AT747" s="217" t="s">
        <v>231</v>
      </c>
      <c r="AU747" s="217" t="s">
        <v>91</v>
      </c>
      <c r="AV747" s="13" t="s">
        <v>91</v>
      </c>
      <c r="AW747" s="13" t="s">
        <v>36</v>
      </c>
      <c r="AX747" s="13" t="s">
        <v>82</v>
      </c>
      <c r="AY747" s="217" t="s">
        <v>220</v>
      </c>
    </row>
    <row r="748" spans="1:65" s="14" customFormat="1" ht="11.25">
      <c r="B748" s="218"/>
      <c r="C748" s="219"/>
      <c r="D748" s="201" t="s">
        <v>231</v>
      </c>
      <c r="E748" s="220" t="s">
        <v>105</v>
      </c>
      <c r="F748" s="221" t="s">
        <v>233</v>
      </c>
      <c r="G748" s="219"/>
      <c r="H748" s="222">
        <v>14</v>
      </c>
      <c r="I748" s="223"/>
      <c r="J748" s="219"/>
      <c r="K748" s="219"/>
      <c r="L748" s="224"/>
      <c r="M748" s="225"/>
      <c r="N748" s="226"/>
      <c r="O748" s="226"/>
      <c r="P748" s="226"/>
      <c r="Q748" s="226"/>
      <c r="R748" s="226"/>
      <c r="S748" s="226"/>
      <c r="T748" s="227"/>
      <c r="AT748" s="228" t="s">
        <v>231</v>
      </c>
      <c r="AU748" s="228" t="s">
        <v>91</v>
      </c>
      <c r="AV748" s="14" t="s">
        <v>226</v>
      </c>
      <c r="AW748" s="14" t="s">
        <v>36</v>
      </c>
      <c r="AX748" s="14" t="s">
        <v>82</v>
      </c>
      <c r="AY748" s="228" t="s">
        <v>220</v>
      </c>
    </row>
    <row r="749" spans="1:65" s="15" customFormat="1" ht="11.25">
      <c r="B749" s="229"/>
      <c r="C749" s="230"/>
      <c r="D749" s="201" t="s">
        <v>231</v>
      </c>
      <c r="E749" s="231" t="s">
        <v>1</v>
      </c>
      <c r="F749" s="232" t="s">
        <v>887</v>
      </c>
      <c r="G749" s="230"/>
      <c r="H749" s="231" t="s">
        <v>1</v>
      </c>
      <c r="I749" s="233"/>
      <c r="J749" s="230"/>
      <c r="K749" s="230"/>
      <c r="L749" s="234"/>
      <c r="M749" s="235"/>
      <c r="N749" s="236"/>
      <c r="O749" s="236"/>
      <c r="P749" s="236"/>
      <c r="Q749" s="236"/>
      <c r="R749" s="236"/>
      <c r="S749" s="236"/>
      <c r="T749" s="237"/>
      <c r="AT749" s="238" t="s">
        <v>231</v>
      </c>
      <c r="AU749" s="238" t="s">
        <v>91</v>
      </c>
      <c r="AV749" s="15" t="s">
        <v>14</v>
      </c>
      <c r="AW749" s="15" t="s">
        <v>36</v>
      </c>
      <c r="AX749" s="15" t="s">
        <v>82</v>
      </c>
      <c r="AY749" s="238" t="s">
        <v>220</v>
      </c>
    </row>
    <row r="750" spans="1:65" s="13" customFormat="1" ht="11.25">
      <c r="B750" s="207"/>
      <c r="C750" s="208"/>
      <c r="D750" s="201" t="s">
        <v>231</v>
      </c>
      <c r="E750" s="209" t="s">
        <v>1</v>
      </c>
      <c r="F750" s="210" t="s">
        <v>888</v>
      </c>
      <c r="G750" s="208"/>
      <c r="H750" s="211">
        <v>0</v>
      </c>
      <c r="I750" s="212"/>
      <c r="J750" s="208"/>
      <c r="K750" s="208"/>
      <c r="L750" s="213"/>
      <c r="M750" s="214"/>
      <c r="N750" s="215"/>
      <c r="O750" s="215"/>
      <c r="P750" s="215"/>
      <c r="Q750" s="215"/>
      <c r="R750" s="215"/>
      <c r="S750" s="215"/>
      <c r="T750" s="216"/>
      <c r="AT750" s="217" t="s">
        <v>231</v>
      </c>
      <c r="AU750" s="217" t="s">
        <v>91</v>
      </c>
      <c r="AV750" s="13" t="s">
        <v>91</v>
      </c>
      <c r="AW750" s="13" t="s">
        <v>36</v>
      </c>
      <c r="AX750" s="13" t="s">
        <v>82</v>
      </c>
      <c r="AY750" s="217" t="s">
        <v>220</v>
      </c>
    </row>
    <row r="751" spans="1:65" s="14" customFormat="1" ht="11.25">
      <c r="B751" s="218"/>
      <c r="C751" s="219"/>
      <c r="D751" s="201" t="s">
        <v>231</v>
      </c>
      <c r="E751" s="220" t="s">
        <v>109</v>
      </c>
      <c r="F751" s="221" t="s">
        <v>233</v>
      </c>
      <c r="G751" s="219"/>
      <c r="H751" s="222">
        <v>0</v>
      </c>
      <c r="I751" s="223"/>
      <c r="J751" s="219"/>
      <c r="K751" s="219"/>
      <c r="L751" s="224"/>
      <c r="M751" s="225"/>
      <c r="N751" s="226"/>
      <c r="O751" s="226"/>
      <c r="P751" s="226"/>
      <c r="Q751" s="226"/>
      <c r="R751" s="226"/>
      <c r="S751" s="226"/>
      <c r="T751" s="227"/>
      <c r="AT751" s="228" t="s">
        <v>231</v>
      </c>
      <c r="AU751" s="228" t="s">
        <v>91</v>
      </c>
      <c r="AV751" s="14" t="s">
        <v>226</v>
      </c>
      <c r="AW751" s="14" t="s">
        <v>36</v>
      </c>
      <c r="AX751" s="14" t="s">
        <v>82</v>
      </c>
      <c r="AY751" s="228" t="s">
        <v>220</v>
      </c>
    </row>
    <row r="752" spans="1:65" s="13" customFormat="1" ht="11.25">
      <c r="B752" s="207"/>
      <c r="C752" s="208"/>
      <c r="D752" s="201" t="s">
        <v>231</v>
      </c>
      <c r="E752" s="209" t="s">
        <v>1</v>
      </c>
      <c r="F752" s="210" t="s">
        <v>889</v>
      </c>
      <c r="G752" s="208"/>
      <c r="H752" s="211">
        <v>14</v>
      </c>
      <c r="I752" s="212"/>
      <c r="J752" s="208"/>
      <c r="K752" s="208"/>
      <c r="L752" s="213"/>
      <c r="M752" s="214"/>
      <c r="N752" s="215"/>
      <c r="O752" s="215"/>
      <c r="P752" s="215"/>
      <c r="Q752" s="215"/>
      <c r="R752" s="215"/>
      <c r="S752" s="215"/>
      <c r="T752" s="216"/>
      <c r="AT752" s="217" t="s">
        <v>231</v>
      </c>
      <c r="AU752" s="217" t="s">
        <v>91</v>
      </c>
      <c r="AV752" s="13" t="s">
        <v>91</v>
      </c>
      <c r="AW752" s="13" t="s">
        <v>36</v>
      </c>
      <c r="AX752" s="13" t="s">
        <v>82</v>
      </c>
      <c r="AY752" s="217" t="s">
        <v>220</v>
      </c>
    </row>
    <row r="753" spans="1:65" s="14" customFormat="1" ht="11.25">
      <c r="B753" s="218"/>
      <c r="C753" s="219"/>
      <c r="D753" s="201" t="s">
        <v>231</v>
      </c>
      <c r="E753" s="220" t="s">
        <v>1</v>
      </c>
      <c r="F753" s="221" t="s">
        <v>233</v>
      </c>
      <c r="G753" s="219"/>
      <c r="H753" s="222">
        <v>14</v>
      </c>
      <c r="I753" s="223"/>
      <c r="J753" s="219"/>
      <c r="K753" s="219"/>
      <c r="L753" s="224"/>
      <c r="M753" s="225"/>
      <c r="N753" s="226"/>
      <c r="O753" s="226"/>
      <c r="P753" s="226"/>
      <c r="Q753" s="226"/>
      <c r="R753" s="226"/>
      <c r="S753" s="226"/>
      <c r="T753" s="227"/>
      <c r="AT753" s="228" t="s">
        <v>231</v>
      </c>
      <c r="AU753" s="228" t="s">
        <v>91</v>
      </c>
      <c r="AV753" s="14" t="s">
        <v>226</v>
      </c>
      <c r="AW753" s="14" t="s">
        <v>36</v>
      </c>
      <c r="AX753" s="14" t="s">
        <v>14</v>
      </c>
      <c r="AY753" s="228" t="s">
        <v>220</v>
      </c>
    </row>
    <row r="754" spans="1:65" s="2" customFormat="1" ht="14.45" customHeight="1">
      <c r="A754" s="34"/>
      <c r="B754" s="35"/>
      <c r="C754" s="239" t="s">
        <v>890</v>
      </c>
      <c r="D754" s="239" t="s">
        <v>415</v>
      </c>
      <c r="E754" s="240" t="s">
        <v>891</v>
      </c>
      <c r="F754" s="241" t="s">
        <v>892</v>
      </c>
      <c r="G754" s="242" t="s">
        <v>103</v>
      </c>
      <c r="H754" s="243">
        <v>14</v>
      </c>
      <c r="I754" s="244"/>
      <c r="J754" s="245">
        <f>ROUND(I754*H754,2)</f>
        <v>0</v>
      </c>
      <c r="K754" s="241" t="s">
        <v>1</v>
      </c>
      <c r="L754" s="246"/>
      <c r="M754" s="247" t="s">
        <v>1</v>
      </c>
      <c r="N754" s="248" t="s">
        <v>47</v>
      </c>
      <c r="O754" s="71"/>
      <c r="P754" s="197">
        <f>O754*H754</f>
        <v>0</v>
      </c>
      <c r="Q754" s="197">
        <v>2.5999999999999999E-2</v>
      </c>
      <c r="R754" s="197">
        <f>Q754*H754</f>
        <v>0.36399999999999999</v>
      </c>
      <c r="S754" s="197">
        <v>0</v>
      </c>
      <c r="T754" s="198">
        <f>S754*H754</f>
        <v>0</v>
      </c>
      <c r="U754" s="34"/>
      <c r="V754" s="34"/>
      <c r="W754" s="34"/>
      <c r="X754" s="34"/>
      <c r="Y754" s="34"/>
      <c r="Z754" s="34"/>
      <c r="AA754" s="34"/>
      <c r="AB754" s="34"/>
      <c r="AC754" s="34"/>
      <c r="AD754" s="34"/>
      <c r="AE754" s="34"/>
      <c r="AR754" s="199" t="s">
        <v>283</v>
      </c>
      <c r="AT754" s="199" t="s">
        <v>415</v>
      </c>
      <c r="AU754" s="199" t="s">
        <v>91</v>
      </c>
      <c r="AY754" s="17" t="s">
        <v>220</v>
      </c>
      <c r="BE754" s="200">
        <f>IF(N754="základní",J754,0)</f>
        <v>0</v>
      </c>
      <c r="BF754" s="200">
        <f>IF(N754="snížená",J754,0)</f>
        <v>0</v>
      </c>
      <c r="BG754" s="200">
        <f>IF(N754="zákl. přenesená",J754,0)</f>
        <v>0</v>
      </c>
      <c r="BH754" s="200">
        <f>IF(N754="sníž. přenesená",J754,0)</f>
        <v>0</v>
      </c>
      <c r="BI754" s="200">
        <f>IF(N754="nulová",J754,0)</f>
        <v>0</v>
      </c>
      <c r="BJ754" s="17" t="s">
        <v>14</v>
      </c>
      <c r="BK754" s="200">
        <f>ROUND(I754*H754,2)</f>
        <v>0</v>
      </c>
      <c r="BL754" s="17" t="s">
        <v>226</v>
      </c>
      <c r="BM754" s="199" t="s">
        <v>893</v>
      </c>
    </row>
    <row r="755" spans="1:65" s="2" customFormat="1" ht="11.25">
      <c r="A755" s="34"/>
      <c r="B755" s="35"/>
      <c r="C755" s="36"/>
      <c r="D755" s="201" t="s">
        <v>228</v>
      </c>
      <c r="E755" s="36"/>
      <c r="F755" s="202" t="s">
        <v>892</v>
      </c>
      <c r="G755" s="36"/>
      <c r="H755" s="36"/>
      <c r="I755" s="203"/>
      <c r="J755" s="36"/>
      <c r="K755" s="36"/>
      <c r="L755" s="39"/>
      <c r="M755" s="204"/>
      <c r="N755" s="205"/>
      <c r="O755" s="71"/>
      <c r="P755" s="71"/>
      <c r="Q755" s="71"/>
      <c r="R755" s="71"/>
      <c r="S755" s="71"/>
      <c r="T755" s="72"/>
      <c r="U755" s="34"/>
      <c r="V755" s="34"/>
      <c r="W755" s="34"/>
      <c r="X755" s="34"/>
      <c r="Y755" s="34"/>
      <c r="Z755" s="34"/>
      <c r="AA755" s="34"/>
      <c r="AB755" s="34"/>
      <c r="AC755" s="34"/>
      <c r="AD755" s="34"/>
      <c r="AE755" s="34"/>
      <c r="AT755" s="17" t="s">
        <v>228</v>
      </c>
      <c r="AU755" s="17" t="s">
        <v>91</v>
      </c>
    </row>
    <row r="756" spans="1:65" s="13" customFormat="1" ht="11.25">
      <c r="B756" s="207"/>
      <c r="C756" s="208"/>
      <c r="D756" s="201" t="s">
        <v>231</v>
      </c>
      <c r="E756" s="209" t="s">
        <v>1</v>
      </c>
      <c r="F756" s="210" t="s">
        <v>105</v>
      </c>
      <c r="G756" s="208"/>
      <c r="H756" s="211">
        <v>14</v>
      </c>
      <c r="I756" s="212"/>
      <c r="J756" s="208"/>
      <c r="K756" s="208"/>
      <c r="L756" s="213"/>
      <c r="M756" s="214"/>
      <c r="N756" s="215"/>
      <c r="O756" s="215"/>
      <c r="P756" s="215"/>
      <c r="Q756" s="215"/>
      <c r="R756" s="215"/>
      <c r="S756" s="215"/>
      <c r="T756" s="216"/>
      <c r="AT756" s="217" t="s">
        <v>231</v>
      </c>
      <c r="AU756" s="217" t="s">
        <v>91</v>
      </c>
      <c r="AV756" s="13" t="s">
        <v>91</v>
      </c>
      <c r="AW756" s="13" t="s">
        <v>36</v>
      </c>
      <c r="AX756" s="13" t="s">
        <v>82</v>
      </c>
      <c r="AY756" s="217" t="s">
        <v>220</v>
      </c>
    </row>
    <row r="757" spans="1:65" s="14" customFormat="1" ht="11.25">
      <c r="B757" s="218"/>
      <c r="C757" s="219"/>
      <c r="D757" s="201" t="s">
        <v>231</v>
      </c>
      <c r="E757" s="220" t="s">
        <v>1</v>
      </c>
      <c r="F757" s="221" t="s">
        <v>233</v>
      </c>
      <c r="G757" s="219"/>
      <c r="H757" s="222">
        <v>14</v>
      </c>
      <c r="I757" s="223"/>
      <c r="J757" s="219"/>
      <c r="K757" s="219"/>
      <c r="L757" s="224"/>
      <c r="M757" s="225"/>
      <c r="N757" s="226"/>
      <c r="O757" s="226"/>
      <c r="P757" s="226"/>
      <c r="Q757" s="226"/>
      <c r="R757" s="226"/>
      <c r="S757" s="226"/>
      <c r="T757" s="227"/>
      <c r="AT757" s="228" t="s">
        <v>231</v>
      </c>
      <c r="AU757" s="228" t="s">
        <v>91</v>
      </c>
      <c r="AV757" s="14" t="s">
        <v>226</v>
      </c>
      <c r="AW757" s="14" t="s">
        <v>36</v>
      </c>
      <c r="AX757" s="14" t="s">
        <v>14</v>
      </c>
      <c r="AY757" s="228" t="s">
        <v>220</v>
      </c>
    </row>
    <row r="758" spans="1:65" s="2" customFormat="1" ht="24.2" customHeight="1">
      <c r="A758" s="34"/>
      <c r="B758" s="35"/>
      <c r="C758" s="188" t="s">
        <v>894</v>
      </c>
      <c r="D758" s="188" t="s">
        <v>222</v>
      </c>
      <c r="E758" s="189" t="s">
        <v>895</v>
      </c>
      <c r="F758" s="190" t="s">
        <v>896</v>
      </c>
      <c r="G758" s="191" t="s">
        <v>131</v>
      </c>
      <c r="H758" s="192">
        <v>26.74</v>
      </c>
      <c r="I758" s="193"/>
      <c r="J758" s="194">
        <f>ROUND(I758*H758,2)</f>
        <v>0</v>
      </c>
      <c r="K758" s="190" t="s">
        <v>225</v>
      </c>
      <c r="L758" s="39"/>
      <c r="M758" s="195" t="s">
        <v>1</v>
      </c>
      <c r="N758" s="196" t="s">
        <v>47</v>
      </c>
      <c r="O758" s="71"/>
      <c r="P758" s="197">
        <f>O758*H758</f>
        <v>0</v>
      </c>
      <c r="Q758" s="197">
        <v>2.2563399999999998</v>
      </c>
      <c r="R758" s="197">
        <f>Q758*H758</f>
        <v>60.334531599999991</v>
      </c>
      <c r="S758" s="197">
        <v>0</v>
      </c>
      <c r="T758" s="198">
        <f>S758*H758</f>
        <v>0</v>
      </c>
      <c r="U758" s="34"/>
      <c r="V758" s="34"/>
      <c r="W758" s="34"/>
      <c r="X758" s="34"/>
      <c r="Y758" s="34"/>
      <c r="Z758" s="34"/>
      <c r="AA758" s="34"/>
      <c r="AB758" s="34"/>
      <c r="AC758" s="34"/>
      <c r="AD758" s="34"/>
      <c r="AE758" s="34"/>
      <c r="AR758" s="199" t="s">
        <v>226</v>
      </c>
      <c r="AT758" s="199" t="s">
        <v>222</v>
      </c>
      <c r="AU758" s="199" t="s">
        <v>91</v>
      </c>
      <c r="AY758" s="17" t="s">
        <v>220</v>
      </c>
      <c r="BE758" s="200">
        <f>IF(N758="základní",J758,0)</f>
        <v>0</v>
      </c>
      <c r="BF758" s="200">
        <f>IF(N758="snížená",J758,0)</f>
        <v>0</v>
      </c>
      <c r="BG758" s="200">
        <f>IF(N758="zákl. přenesená",J758,0)</f>
        <v>0</v>
      </c>
      <c r="BH758" s="200">
        <f>IF(N758="sníž. přenesená",J758,0)</f>
        <v>0</v>
      </c>
      <c r="BI758" s="200">
        <f>IF(N758="nulová",J758,0)</f>
        <v>0</v>
      </c>
      <c r="BJ758" s="17" t="s">
        <v>14</v>
      </c>
      <c r="BK758" s="200">
        <f>ROUND(I758*H758,2)</f>
        <v>0</v>
      </c>
      <c r="BL758" s="17" t="s">
        <v>226</v>
      </c>
      <c r="BM758" s="199" t="s">
        <v>897</v>
      </c>
    </row>
    <row r="759" spans="1:65" s="2" customFormat="1" ht="19.5">
      <c r="A759" s="34"/>
      <c r="B759" s="35"/>
      <c r="C759" s="36"/>
      <c r="D759" s="201" t="s">
        <v>228</v>
      </c>
      <c r="E759" s="36"/>
      <c r="F759" s="202" t="s">
        <v>896</v>
      </c>
      <c r="G759" s="36"/>
      <c r="H759" s="36"/>
      <c r="I759" s="203"/>
      <c r="J759" s="36"/>
      <c r="K759" s="36"/>
      <c r="L759" s="39"/>
      <c r="M759" s="204"/>
      <c r="N759" s="205"/>
      <c r="O759" s="71"/>
      <c r="P759" s="71"/>
      <c r="Q759" s="71"/>
      <c r="R759" s="71"/>
      <c r="S759" s="71"/>
      <c r="T759" s="72"/>
      <c r="U759" s="34"/>
      <c r="V759" s="34"/>
      <c r="W759" s="34"/>
      <c r="X759" s="34"/>
      <c r="Y759" s="34"/>
      <c r="Z759" s="34"/>
      <c r="AA759" s="34"/>
      <c r="AB759" s="34"/>
      <c r="AC759" s="34"/>
      <c r="AD759" s="34"/>
      <c r="AE759" s="34"/>
      <c r="AT759" s="17" t="s">
        <v>228</v>
      </c>
      <c r="AU759" s="17" t="s">
        <v>91</v>
      </c>
    </row>
    <row r="760" spans="1:65" s="2" customFormat="1" ht="19.5">
      <c r="A760" s="34"/>
      <c r="B760" s="35"/>
      <c r="C760" s="36"/>
      <c r="D760" s="201" t="s">
        <v>535</v>
      </c>
      <c r="E760" s="36"/>
      <c r="F760" s="206" t="s">
        <v>898</v>
      </c>
      <c r="G760" s="36"/>
      <c r="H760" s="36"/>
      <c r="I760" s="203"/>
      <c r="J760" s="36"/>
      <c r="K760" s="36"/>
      <c r="L760" s="39"/>
      <c r="M760" s="204"/>
      <c r="N760" s="205"/>
      <c r="O760" s="71"/>
      <c r="P760" s="71"/>
      <c r="Q760" s="71"/>
      <c r="R760" s="71"/>
      <c r="S760" s="71"/>
      <c r="T760" s="72"/>
      <c r="U760" s="34"/>
      <c r="V760" s="34"/>
      <c r="W760" s="34"/>
      <c r="X760" s="34"/>
      <c r="Y760" s="34"/>
      <c r="Z760" s="34"/>
      <c r="AA760" s="34"/>
      <c r="AB760" s="34"/>
      <c r="AC760" s="34"/>
      <c r="AD760" s="34"/>
      <c r="AE760" s="34"/>
      <c r="AT760" s="17" t="s">
        <v>535</v>
      </c>
      <c r="AU760" s="17" t="s">
        <v>91</v>
      </c>
    </row>
    <row r="761" spans="1:65" s="13" customFormat="1" ht="11.25">
      <c r="B761" s="207"/>
      <c r="C761" s="208"/>
      <c r="D761" s="201" t="s">
        <v>231</v>
      </c>
      <c r="E761" s="209" t="s">
        <v>1</v>
      </c>
      <c r="F761" s="210" t="s">
        <v>899</v>
      </c>
      <c r="G761" s="208"/>
      <c r="H761" s="211">
        <v>2.2050000000000001</v>
      </c>
      <c r="I761" s="212"/>
      <c r="J761" s="208"/>
      <c r="K761" s="208"/>
      <c r="L761" s="213"/>
      <c r="M761" s="214"/>
      <c r="N761" s="215"/>
      <c r="O761" s="215"/>
      <c r="P761" s="215"/>
      <c r="Q761" s="215"/>
      <c r="R761" s="215"/>
      <c r="S761" s="215"/>
      <c r="T761" s="216"/>
      <c r="AT761" s="217" t="s">
        <v>231</v>
      </c>
      <c r="AU761" s="217" t="s">
        <v>91</v>
      </c>
      <c r="AV761" s="13" t="s">
        <v>91</v>
      </c>
      <c r="AW761" s="13" t="s">
        <v>36</v>
      </c>
      <c r="AX761" s="13" t="s">
        <v>82</v>
      </c>
      <c r="AY761" s="217" t="s">
        <v>220</v>
      </c>
    </row>
    <row r="762" spans="1:65" s="13" customFormat="1" ht="11.25">
      <c r="B762" s="207"/>
      <c r="C762" s="208"/>
      <c r="D762" s="201" t="s">
        <v>231</v>
      </c>
      <c r="E762" s="209" t="s">
        <v>1</v>
      </c>
      <c r="F762" s="210" t="s">
        <v>900</v>
      </c>
      <c r="G762" s="208"/>
      <c r="H762" s="211">
        <v>23.8</v>
      </c>
      <c r="I762" s="212"/>
      <c r="J762" s="208"/>
      <c r="K762" s="208"/>
      <c r="L762" s="213"/>
      <c r="M762" s="214"/>
      <c r="N762" s="215"/>
      <c r="O762" s="215"/>
      <c r="P762" s="215"/>
      <c r="Q762" s="215"/>
      <c r="R762" s="215"/>
      <c r="S762" s="215"/>
      <c r="T762" s="216"/>
      <c r="AT762" s="217" t="s">
        <v>231</v>
      </c>
      <c r="AU762" s="217" t="s">
        <v>91</v>
      </c>
      <c r="AV762" s="13" t="s">
        <v>91</v>
      </c>
      <c r="AW762" s="13" t="s">
        <v>36</v>
      </c>
      <c r="AX762" s="13" t="s">
        <v>82</v>
      </c>
      <c r="AY762" s="217" t="s">
        <v>220</v>
      </c>
    </row>
    <row r="763" spans="1:65" s="13" customFormat="1" ht="11.25">
      <c r="B763" s="207"/>
      <c r="C763" s="208"/>
      <c r="D763" s="201" t="s">
        <v>231</v>
      </c>
      <c r="E763" s="209" t="s">
        <v>1</v>
      </c>
      <c r="F763" s="210" t="s">
        <v>901</v>
      </c>
      <c r="G763" s="208"/>
      <c r="H763" s="211">
        <v>0.73499999999999999</v>
      </c>
      <c r="I763" s="212"/>
      <c r="J763" s="208"/>
      <c r="K763" s="208"/>
      <c r="L763" s="213"/>
      <c r="M763" s="214"/>
      <c r="N763" s="215"/>
      <c r="O763" s="215"/>
      <c r="P763" s="215"/>
      <c r="Q763" s="215"/>
      <c r="R763" s="215"/>
      <c r="S763" s="215"/>
      <c r="T763" s="216"/>
      <c r="AT763" s="217" t="s">
        <v>231</v>
      </c>
      <c r="AU763" s="217" t="s">
        <v>91</v>
      </c>
      <c r="AV763" s="13" t="s">
        <v>91</v>
      </c>
      <c r="AW763" s="13" t="s">
        <v>36</v>
      </c>
      <c r="AX763" s="13" t="s">
        <v>82</v>
      </c>
      <c r="AY763" s="217" t="s">
        <v>220</v>
      </c>
    </row>
    <row r="764" spans="1:65" s="13" customFormat="1" ht="11.25">
      <c r="B764" s="207"/>
      <c r="C764" s="208"/>
      <c r="D764" s="201" t="s">
        <v>231</v>
      </c>
      <c r="E764" s="209" t="s">
        <v>1</v>
      </c>
      <c r="F764" s="210" t="s">
        <v>902</v>
      </c>
      <c r="G764" s="208"/>
      <c r="H764" s="211">
        <v>0</v>
      </c>
      <c r="I764" s="212"/>
      <c r="J764" s="208"/>
      <c r="K764" s="208"/>
      <c r="L764" s="213"/>
      <c r="M764" s="214"/>
      <c r="N764" s="215"/>
      <c r="O764" s="215"/>
      <c r="P764" s="215"/>
      <c r="Q764" s="215"/>
      <c r="R764" s="215"/>
      <c r="S764" s="215"/>
      <c r="T764" s="216"/>
      <c r="AT764" s="217" t="s">
        <v>231</v>
      </c>
      <c r="AU764" s="217" t="s">
        <v>91</v>
      </c>
      <c r="AV764" s="13" t="s">
        <v>91</v>
      </c>
      <c r="AW764" s="13" t="s">
        <v>36</v>
      </c>
      <c r="AX764" s="13" t="s">
        <v>82</v>
      </c>
      <c r="AY764" s="217" t="s">
        <v>220</v>
      </c>
    </row>
    <row r="765" spans="1:65" s="14" customFormat="1" ht="11.25">
      <c r="B765" s="218"/>
      <c r="C765" s="219"/>
      <c r="D765" s="201" t="s">
        <v>231</v>
      </c>
      <c r="E765" s="220" t="s">
        <v>1</v>
      </c>
      <c r="F765" s="221" t="s">
        <v>233</v>
      </c>
      <c r="G765" s="219"/>
      <c r="H765" s="222">
        <v>26.740000000000002</v>
      </c>
      <c r="I765" s="223"/>
      <c r="J765" s="219"/>
      <c r="K765" s="219"/>
      <c r="L765" s="224"/>
      <c r="M765" s="225"/>
      <c r="N765" s="226"/>
      <c r="O765" s="226"/>
      <c r="P765" s="226"/>
      <c r="Q765" s="226"/>
      <c r="R765" s="226"/>
      <c r="S765" s="226"/>
      <c r="T765" s="227"/>
      <c r="AT765" s="228" t="s">
        <v>231</v>
      </c>
      <c r="AU765" s="228" t="s">
        <v>91</v>
      </c>
      <c r="AV765" s="14" t="s">
        <v>226</v>
      </c>
      <c r="AW765" s="14" t="s">
        <v>36</v>
      </c>
      <c r="AX765" s="14" t="s">
        <v>14</v>
      </c>
      <c r="AY765" s="228" t="s">
        <v>220</v>
      </c>
    </row>
    <row r="766" spans="1:65" s="2" customFormat="1" ht="24.2" customHeight="1">
      <c r="A766" s="34"/>
      <c r="B766" s="35"/>
      <c r="C766" s="188" t="s">
        <v>903</v>
      </c>
      <c r="D766" s="188" t="s">
        <v>222</v>
      </c>
      <c r="E766" s="189" t="s">
        <v>904</v>
      </c>
      <c r="F766" s="190" t="s">
        <v>905</v>
      </c>
      <c r="G766" s="191" t="s">
        <v>113</v>
      </c>
      <c r="H766" s="192">
        <v>3007</v>
      </c>
      <c r="I766" s="193"/>
      <c r="J766" s="194">
        <f>ROUND(I766*H766,2)</f>
        <v>0</v>
      </c>
      <c r="K766" s="190" t="s">
        <v>225</v>
      </c>
      <c r="L766" s="39"/>
      <c r="M766" s="195" t="s">
        <v>1</v>
      </c>
      <c r="N766" s="196" t="s">
        <v>47</v>
      </c>
      <c r="O766" s="71"/>
      <c r="P766" s="197">
        <f>O766*H766</f>
        <v>0</v>
      </c>
      <c r="Q766" s="197">
        <v>1.98E-3</v>
      </c>
      <c r="R766" s="197">
        <f>Q766*H766</f>
        <v>5.9538599999999997</v>
      </c>
      <c r="S766" s="197">
        <v>0</v>
      </c>
      <c r="T766" s="198">
        <f>S766*H766</f>
        <v>0</v>
      </c>
      <c r="U766" s="34"/>
      <c r="V766" s="34"/>
      <c r="W766" s="34"/>
      <c r="X766" s="34"/>
      <c r="Y766" s="34"/>
      <c r="Z766" s="34"/>
      <c r="AA766" s="34"/>
      <c r="AB766" s="34"/>
      <c r="AC766" s="34"/>
      <c r="AD766" s="34"/>
      <c r="AE766" s="34"/>
      <c r="AR766" s="199" t="s">
        <v>226</v>
      </c>
      <c r="AT766" s="199" t="s">
        <v>222</v>
      </c>
      <c r="AU766" s="199" t="s">
        <v>91</v>
      </c>
      <c r="AY766" s="17" t="s">
        <v>220</v>
      </c>
      <c r="BE766" s="200">
        <f>IF(N766="základní",J766,0)</f>
        <v>0</v>
      </c>
      <c r="BF766" s="200">
        <f>IF(N766="snížená",J766,0)</f>
        <v>0</v>
      </c>
      <c r="BG766" s="200">
        <f>IF(N766="zákl. přenesená",J766,0)</f>
        <v>0</v>
      </c>
      <c r="BH766" s="200">
        <f>IF(N766="sníž. přenesená",J766,0)</f>
        <v>0</v>
      </c>
      <c r="BI766" s="200">
        <f>IF(N766="nulová",J766,0)</f>
        <v>0</v>
      </c>
      <c r="BJ766" s="17" t="s">
        <v>14</v>
      </c>
      <c r="BK766" s="200">
        <f>ROUND(I766*H766,2)</f>
        <v>0</v>
      </c>
      <c r="BL766" s="17" t="s">
        <v>226</v>
      </c>
      <c r="BM766" s="199" t="s">
        <v>906</v>
      </c>
    </row>
    <row r="767" spans="1:65" s="2" customFormat="1" ht="19.5">
      <c r="A767" s="34"/>
      <c r="B767" s="35"/>
      <c r="C767" s="36"/>
      <c r="D767" s="201" t="s">
        <v>228</v>
      </c>
      <c r="E767" s="36"/>
      <c r="F767" s="202" t="s">
        <v>905</v>
      </c>
      <c r="G767" s="36"/>
      <c r="H767" s="36"/>
      <c r="I767" s="203"/>
      <c r="J767" s="36"/>
      <c r="K767" s="36"/>
      <c r="L767" s="39"/>
      <c r="M767" s="204"/>
      <c r="N767" s="205"/>
      <c r="O767" s="71"/>
      <c r="P767" s="71"/>
      <c r="Q767" s="71"/>
      <c r="R767" s="71"/>
      <c r="S767" s="71"/>
      <c r="T767" s="72"/>
      <c r="U767" s="34"/>
      <c r="V767" s="34"/>
      <c r="W767" s="34"/>
      <c r="X767" s="34"/>
      <c r="Y767" s="34"/>
      <c r="Z767" s="34"/>
      <c r="AA767" s="34"/>
      <c r="AB767" s="34"/>
      <c r="AC767" s="34"/>
      <c r="AD767" s="34"/>
      <c r="AE767" s="34"/>
      <c r="AT767" s="17" t="s">
        <v>228</v>
      </c>
      <c r="AU767" s="17" t="s">
        <v>91</v>
      </c>
    </row>
    <row r="768" spans="1:65" s="2" customFormat="1" ht="97.5">
      <c r="A768" s="34"/>
      <c r="B768" s="35"/>
      <c r="C768" s="36"/>
      <c r="D768" s="201" t="s">
        <v>229</v>
      </c>
      <c r="E768" s="36"/>
      <c r="F768" s="206" t="s">
        <v>907</v>
      </c>
      <c r="G768" s="36"/>
      <c r="H768" s="36"/>
      <c r="I768" s="203"/>
      <c r="J768" s="36"/>
      <c r="K768" s="36"/>
      <c r="L768" s="39"/>
      <c r="M768" s="204"/>
      <c r="N768" s="205"/>
      <c r="O768" s="71"/>
      <c r="P768" s="71"/>
      <c r="Q768" s="71"/>
      <c r="R768" s="71"/>
      <c r="S768" s="71"/>
      <c r="T768" s="72"/>
      <c r="U768" s="34"/>
      <c r="V768" s="34"/>
      <c r="W768" s="34"/>
      <c r="X768" s="34"/>
      <c r="Y768" s="34"/>
      <c r="Z768" s="34"/>
      <c r="AA768" s="34"/>
      <c r="AB768" s="34"/>
      <c r="AC768" s="34"/>
      <c r="AD768" s="34"/>
      <c r="AE768" s="34"/>
      <c r="AT768" s="17" t="s">
        <v>229</v>
      </c>
      <c r="AU768" s="17" t="s">
        <v>91</v>
      </c>
    </row>
    <row r="769" spans="1:65" s="15" customFormat="1" ht="22.5">
      <c r="B769" s="229"/>
      <c r="C769" s="230"/>
      <c r="D769" s="201" t="s">
        <v>231</v>
      </c>
      <c r="E769" s="231" t="s">
        <v>1</v>
      </c>
      <c r="F769" s="232" t="s">
        <v>908</v>
      </c>
      <c r="G769" s="230"/>
      <c r="H769" s="231" t="s">
        <v>1</v>
      </c>
      <c r="I769" s="233"/>
      <c r="J769" s="230"/>
      <c r="K769" s="230"/>
      <c r="L769" s="234"/>
      <c r="M769" s="235"/>
      <c r="N769" s="236"/>
      <c r="O769" s="236"/>
      <c r="P769" s="236"/>
      <c r="Q769" s="236"/>
      <c r="R769" s="236"/>
      <c r="S769" s="236"/>
      <c r="T769" s="237"/>
      <c r="AT769" s="238" t="s">
        <v>231</v>
      </c>
      <c r="AU769" s="238" t="s">
        <v>91</v>
      </c>
      <c r="AV769" s="15" t="s">
        <v>14</v>
      </c>
      <c r="AW769" s="15" t="s">
        <v>36</v>
      </c>
      <c r="AX769" s="15" t="s">
        <v>82</v>
      </c>
      <c r="AY769" s="238" t="s">
        <v>220</v>
      </c>
    </row>
    <row r="770" spans="1:65" s="13" customFormat="1" ht="11.25">
      <c r="B770" s="207"/>
      <c r="C770" s="208"/>
      <c r="D770" s="201" t="s">
        <v>231</v>
      </c>
      <c r="E770" s="209" t="s">
        <v>1</v>
      </c>
      <c r="F770" s="210" t="s">
        <v>909</v>
      </c>
      <c r="G770" s="208"/>
      <c r="H770" s="211">
        <v>2783</v>
      </c>
      <c r="I770" s="212"/>
      <c r="J770" s="208"/>
      <c r="K770" s="208"/>
      <c r="L770" s="213"/>
      <c r="M770" s="214"/>
      <c r="N770" s="215"/>
      <c r="O770" s="215"/>
      <c r="P770" s="215"/>
      <c r="Q770" s="215"/>
      <c r="R770" s="215"/>
      <c r="S770" s="215"/>
      <c r="T770" s="216"/>
      <c r="AT770" s="217" t="s">
        <v>231</v>
      </c>
      <c r="AU770" s="217" t="s">
        <v>91</v>
      </c>
      <c r="AV770" s="13" t="s">
        <v>91</v>
      </c>
      <c r="AW770" s="13" t="s">
        <v>36</v>
      </c>
      <c r="AX770" s="13" t="s">
        <v>82</v>
      </c>
      <c r="AY770" s="217" t="s">
        <v>220</v>
      </c>
    </row>
    <row r="771" spans="1:65" s="15" customFormat="1" ht="22.5">
      <c r="B771" s="229"/>
      <c r="C771" s="230"/>
      <c r="D771" s="201" t="s">
        <v>231</v>
      </c>
      <c r="E771" s="231" t="s">
        <v>1</v>
      </c>
      <c r="F771" s="232" t="s">
        <v>910</v>
      </c>
      <c r="G771" s="230"/>
      <c r="H771" s="231" t="s">
        <v>1</v>
      </c>
      <c r="I771" s="233"/>
      <c r="J771" s="230"/>
      <c r="K771" s="230"/>
      <c r="L771" s="234"/>
      <c r="M771" s="235"/>
      <c r="N771" s="236"/>
      <c r="O771" s="236"/>
      <c r="P771" s="236"/>
      <c r="Q771" s="236"/>
      <c r="R771" s="236"/>
      <c r="S771" s="236"/>
      <c r="T771" s="237"/>
      <c r="AT771" s="238" t="s">
        <v>231</v>
      </c>
      <c r="AU771" s="238" t="s">
        <v>91</v>
      </c>
      <c r="AV771" s="15" t="s">
        <v>14</v>
      </c>
      <c r="AW771" s="15" t="s">
        <v>36</v>
      </c>
      <c r="AX771" s="15" t="s">
        <v>82</v>
      </c>
      <c r="AY771" s="238" t="s">
        <v>220</v>
      </c>
    </row>
    <row r="772" spans="1:65" s="13" customFormat="1" ht="11.25">
      <c r="B772" s="207"/>
      <c r="C772" s="208"/>
      <c r="D772" s="201" t="s">
        <v>231</v>
      </c>
      <c r="E772" s="209" t="s">
        <v>1</v>
      </c>
      <c r="F772" s="210" t="s">
        <v>911</v>
      </c>
      <c r="G772" s="208"/>
      <c r="H772" s="211">
        <v>123</v>
      </c>
      <c r="I772" s="212"/>
      <c r="J772" s="208"/>
      <c r="K772" s="208"/>
      <c r="L772" s="213"/>
      <c r="M772" s="214"/>
      <c r="N772" s="215"/>
      <c r="O772" s="215"/>
      <c r="P772" s="215"/>
      <c r="Q772" s="215"/>
      <c r="R772" s="215"/>
      <c r="S772" s="215"/>
      <c r="T772" s="216"/>
      <c r="AT772" s="217" t="s">
        <v>231</v>
      </c>
      <c r="AU772" s="217" t="s">
        <v>91</v>
      </c>
      <c r="AV772" s="13" t="s">
        <v>91</v>
      </c>
      <c r="AW772" s="13" t="s">
        <v>36</v>
      </c>
      <c r="AX772" s="13" t="s">
        <v>82</v>
      </c>
      <c r="AY772" s="217" t="s">
        <v>220</v>
      </c>
    </row>
    <row r="773" spans="1:65" s="13" customFormat="1" ht="11.25">
      <c r="B773" s="207"/>
      <c r="C773" s="208"/>
      <c r="D773" s="201" t="s">
        <v>231</v>
      </c>
      <c r="E773" s="209" t="s">
        <v>1</v>
      </c>
      <c r="F773" s="210" t="s">
        <v>912</v>
      </c>
      <c r="G773" s="208"/>
      <c r="H773" s="211">
        <v>101</v>
      </c>
      <c r="I773" s="212"/>
      <c r="J773" s="208"/>
      <c r="K773" s="208"/>
      <c r="L773" s="213"/>
      <c r="M773" s="214"/>
      <c r="N773" s="215"/>
      <c r="O773" s="215"/>
      <c r="P773" s="215"/>
      <c r="Q773" s="215"/>
      <c r="R773" s="215"/>
      <c r="S773" s="215"/>
      <c r="T773" s="216"/>
      <c r="AT773" s="217" t="s">
        <v>231</v>
      </c>
      <c r="AU773" s="217" t="s">
        <v>91</v>
      </c>
      <c r="AV773" s="13" t="s">
        <v>91</v>
      </c>
      <c r="AW773" s="13" t="s">
        <v>36</v>
      </c>
      <c r="AX773" s="13" t="s">
        <v>82</v>
      </c>
      <c r="AY773" s="217" t="s">
        <v>220</v>
      </c>
    </row>
    <row r="774" spans="1:65" s="14" customFormat="1" ht="11.25">
      <c r="B774" s="218"/>
      <c r="C774" s="219"/>
      <c r="D774" s="201" t="s">
        <v>231</v>
      </c>
      <c r="E774" s="220" t="s">
        <v>1</v>
      </c>
      <c r="F774" s="221" t="s">
        <v>233</v>
      </c>
      <c r="G774" s="219"/>
      <c r="H774" s="222">
        <v>3007</v>
      </c>
      <c r="I774" s="223"/>
      <c r="J774" s="219"/>
      <c r="K774" s="219"/>
      <c r="L774" s="224"/>
      <c r="M774" s="225"/>
      <c r="N774" s="226"/>
      <c r="O774" s="226"/>
      <c r="P774" s="226"/>
      <c r="Q774" s="226"/>
      <c r="R774" s="226"/>
      <c r="S774" s="226"/>
      <c r="T774" s="227"/>
      <c r="AT774" s="228" t="s">
        <v>231</v>
      </c>
      <c r="AU774" s="228" t="s">
        <v>91</v>
      </c>
      <c r="AV774" s="14" t="s">
        <v>226</v>
      </c>
      <c r="AW774" s="14" t="s">
        <v>36</v>
      </c>
      <c r="AX774" s="14" t="s">
        <v>14</v>
      </c>
      <c r="AY774" s="228" t="s">
        <v>220</v>
      </c>
    </row>
    <row r="775" spans="1:65" s="2" customFormat="1" ht="37.9" customHeight="1">
      <c r="A775" s="34"/>
      <c r="B775" s="35"/>
      <c r="C775" s="188" t="s">
        <v>913</v>
      </c>
      <c r="D775" s="188" t="s">
        <v>222</v>
      </c>
      <c r="E775" s="189" t="s">
        <v>914</v>
      </c>
      <c r="F775" s="190" t="s">
        <v>915</v>
      </c>
      <c r="G775" s="191" t="s">
        <v>103</v>
      </c>
      <c r="H775" s="192">
        <v>224</v>
      </c>
      <c r="I775" s="193"/>
      <c r="J775" s="194">
        <f>ROUND(I775*H775,2)</f>
        <v>0</v>
      </c>
      <c r="K775" s="190" t="s">
        <v>225</v>
      </c>
      <c r="L775" s="39"/>
      <c r="M775" s="195" t="s">
        <v>1</v>
      </c>
      <c r="N775" s="196" t="s">
        <v>47</v>
      </c>
      <c r="O775" s="71"/>
      <c r="P775" s="197">
        <f>O775*H775</f>
        <v>0</v>
      </c>
      <c r="Q775" s="197">
        <v>0</v>
      </c>
      <c r="R775" s="197">
        <f>Q775*H775</f>
        <v>0</v>
      </c>
      <c r="S775" s="197">
        <v>0</v>
      </c>
      <c r="T775" s="198">
        <f>S775*H775</f>
        <v>0</v>
      </c>
      <c r="U775" s="34"/>
      <c r="V775" s="34"/>
      <c r="W775" s="34"/>
      <c r="X775" s="34"/>
      <c r="Y775" s="34"/>
      <c r="Z775" s="34"/>
      <c r="AA775" s="34"/>
      <c r="AB775" s="34"/>
      <c r="AC775" s="34"/>
      <c r="AD775" s="34"/>
      <c r="AE775" s="34"/>
      <c r="AR775" s="199" t="s">
        <v>226</v>
      </c>
      <c r="AT775" s="199" t="s">
        <v>222</v>
      </c>
      <c r="AU775" s="199" t="s">
        <v>91</v>
      </c>
      <c r="AY775" s="17" t="s">
        <v>220</v>
      </c>
      <c r="BE775" s="200">
        <f>IF(N775="základní",J775,0)</f>
        <v>0</v>
      </c>
      <c r="BF775" s="200">
        <f>IF(N775="snížená",J775,0)</f>
        <v>0</v>
      </c>
      <c r="BG775" s="200">
        <f>IF(N775="zákl. přenesená",J775,0)</f>
        <v>0</v>
      </c>
      <c r="BH775" s="200">
        <f>IF(N775="sníž. přenesená",J775,0)</f>
        <v>0</v>
      </c>
      <c r="BI775" s="200">
        <f>IF(N775="nulová",J775,0)</f>
        <v>0</v>
      </c>
      <c r="BJ775" s="17" t="s">
        <v>14</v>
      </c>
      <c r="BK775" s="200">
        <f>ROUND(I775*H775,2)</f>
        <v>0</v>
      </c>
      <c r="BL775" s="17" t="s">
        <v>226</v>
      </c>
      <c r="BM775" s="199" t="s">
        <v>916</v>
      </c>
    </row>
    <row r="776" spans="1:65" s="2" customFormat="1" ht="29.25">
      <c r="A776" s="34"/>
      <c r="B776" s="35"/>
      <c r="C776" s="36"/>
      <c r="D776" s="201" t="s">
        <v>228</v>
      </c>
      <c r="E776" s="36"/>
      <c r="F776" s="202" t="s">
        <v>915</v>
      </c>
      <c r="G776" s="36"/>
      <c r="H776" s="36"/>
      <c r="I776" s="203"/>
      <c r="J776" s="36"/>
      <c r="K776" s="36"/>
      <c r="L776" s="39"/>
      <c r="M776" s="204"/>
      <c r="N776" s="205"/>
      <c r="O776" s="71"/>
      <c r="P776" s="71"/>
      <c r="Q776" s="71"/>
      <c r="R776" s="71"/>
      <c r="S776" s="71"/>
      <c r="T776" s="72"/>
      <c r="U776" s="34"/>
      <c r="V776" s="34"/>
      <c r="W776" s="34"/>
      <c r="X776" s="34"/>
      <c r="Y776" s="34"/>
      <c r="Z776" s="34"/>
      <c r="AA776" s="34"/>
      <c r="AB776" s="34"/>
      <c r="AC776" s="34"/>
      <c r="AD776" s="34"/>
      <c r="AE776" s="34"/>
      <c r="AT776" s="17" t="s">
        <v>228</v>
      </c>
      <c r="AU776" s="17" t="s">
        <v>91</v>
      </c>
    </row>
    <row r="777" spans="1:65" s="2" customFormat="1" ht="58.5">
      <c r="A777" s="34"/>
      <c r="B777" s="35"/>
      <c r="C777" s="36"/>
      <c r="D777" s="201" t="s">
        <v>229</v>
      </c>
      <c r="E777" s="36"/>
      <c r="F777" s="206" t="s">
        <v>917</v>
      </c>
      <c r="G777" s="36"/>
      <c r="H777" s="36"/>
      <c r="I777" s="203"/>
      <c r="J777" s="36"/>
      <c r="K777" s="36"/>
      <c r="L777" s="39"/>
      <c r="M777" s="204"/>
      <c r="N777" s="205"/>
      <c r="O777" s="71"/>
      <c r="P777" s="71"/>
      <c r="Q777" s="71"/>
      <c r="R777" s="71"/>
      <c r="S777" s="71"/>
      <c r="T777" s="72"/>
      <c r="U777" s="34"/>
      <c r="V777" s="34"/>
      <c r="W777" s="34"/>
      <c r="X777" s="34"/>
      <c r="Y777" s="34"/>
      <c r="Z777" s="34"/>
      <c r="AA777" s="34"/>
      <c r="AB777" s="34"/>
      <c r="AC777" s="34"/>
      <c r="AD777" s="34"/>
      <c r="AE777" s="34"/>
      <c r="AT777" s="17" t="s">
        <v>229</v>
      </c>
      <c r="AU777" s="17" t="s">
        <v>91</v>
      </c>
    </row>
    <row r="778" spans="1:65" s="13" customFormat="1" ht="11.25">
      <c r="B778" s="207"/>
      <c r="C778" s="208"/>
      <c r="D778" s="201" t="s">
        <v>231</v>
      </c>
      <c r="E778" s="209" t="s">
        <v>1</v>
      </c>
      <c r="F778" s="210" t="s">
        <v>155</v>
      </c>
      <c r="G778" s="208"/>
      <c r="H778" s="211">
        <v>224</v>
      </c>
      <c r="I778" s="212"/>
      <c r="J778" s="208"/>
      <c r="K778" s="208"/>
      <c r="L778" s="213"/>
      <c r="M778" s="214"/>
      <c r="N778" s="215"/>
      <c r="O778" s="215"/>
      <c r="P778" s="215"/>
      <c r="Q778" s="215"/>
      <c r="R778" s="215"/>
      <c r="S778" s="215"/>
      <c r="T778" s="216"/>
      <c r="AT778" s="217" t="s">
        <v>231</v>
      </c>
      <c r="AU778" s="217" t="s">
        <v>91</v>
      </c>
      <c r="AV778" s="13" t="s">
        <v>91</v>
      </c>
      <c r="AW778" s="13" t="s">
        <v>36</v>
      </c>
      <c r="AX778" s="13" t="s">
        <v>82</v>
      </c>
      <c r="AY778" s="217" t="s">
        <v>220</v>
      </c>
    </row>
    <row r="779" spans="1:65" s="14" customFormat="1" ht="11.25">
      <c r="B779" s="218"/>
      <c r="C779" s="219"/>
      <c r="D779" s="201" t="s">
        <v>231</v>
      </c>
      <c r="E779" s="220" t="s">
        <v>1</v>
      </c>
      <c r="F779" s="221" t="s">
        <v>233</v>
      </c>
      <c r="G779" s="219"/>
      <c r="H779" s="222">
        <v>224</v>
      </c>
      <c r="I779" s="223"/>
      <c r="J779" s="219"/>
      <c r="K779" s="219"/>
      <c r="L779" s="224"/>
      <c r="M779" s="225"/>
      <c r="N779" s="226"/>
      <c r="O779" s="226"/>
      <c r="P779" s="226"/>
      <c r="Q779" s="226"/>
      <c r="R779" s="226"/>
      <c r="S779" s="226"/>
      <c r="T779" s="227"/>
      <c r="AT779" s="228" t="s">
        <v>231</v>
      </c>
      <c r="AU779" s="228" t="s">
        <v>91</v>
      </c>
      <c r="AV779" s="14" t="s">
        <v>226</v>
      </c>
      <c r="AW779" s="14" t="s">
        <v>36</v>
      </c>
      <c r="AX779" s="14" t="s">
        <v>14</v>
      </c>
      <c r="AY779" s="228" t="s">
        <v>220</v>
      </c>
    </row>
    <row r="780" spans="1:65" s="2" customFormat="1" ht="37.9" customHeight="1">
      <c r="A780" s="34"/>
      <c r="B780" s="35"/>
      <c r="C780" s="188" t="s">
        <v>918</v>
      </c>
      <c r="D780" s="188" t="s">
        <v>222</v>
      </c>
      <c r="E780" s="189" t="s">
        <v>919</v>
      </c>
      <c r="F780" s="190" t="s">
        <v>920</v>
      </c>
      <c r="G780" s="191" t="s">
        <v>103</v>
      </c>
      <c r="H780" s="192">
        <v>98</v>
      </c>
      <c r="I780" s="193"/>
      <c r="J780" s="194">
        <f>ROUND(I780*H780,2)</f>
        <v>0</v>
      </c>
      <c r="K780" s="190" t="s">
        <v>225</v>
      </c>
      <c r="L780" s="39"/>
      <c r="M780" s="195" t="s">
        <v>1</v>
      </c>
      <c r="N780" s="196" t="s">
        <v>47</v>
      </c>
      <c r="O780" s="71"/>
      <c r="P780" s="197">
        <f>O780*H780</f>
        <v>0</v>
      </c>
      <c r="Q780" s="197">
        <v>0</v>
      </c>
      <c r="R780" s="197">
        <f>Q780*H780</f>
        <v>0</v>
      </c>
      <c r="S780" s="197">
        <v>0</v>
      </c>
      <c r="T780" s="198">
        <f>S780*H780</f>
        <v>0</v>
      </c>
      <c r="U780" s="34"/>
      <c r="V780" s="34"/>
      <c r="W780" s="34"/>
      <c r="X780" s="34"/>
      <c r="Y780" s="34"/>
      <c r="Z780" s="34"/>
      <c r="AA780" s="34"/>
      <c r="AB780" s="34"/>
      <c r="AC780" s="34"/>
      <c r="AD780" s="34"/>
      <c r="AE780" s="34"/>
      <c r="AR780" s="199" t="s">
        <v>226</v>
      </c>
      <c r="AT780" s="199" t="s">
        <v>222</v>
      </c>
      <c r="AU780" s="199" t="s">
        <v>91</v>
      </c>
      <c r="AY780" s="17" t="s">
        <v>220</v>
      </c>
      <c r="BE780" s="200">
        <f>IF(N780="základní",J780,0)</f>
        <v>0</v>
      </c>
      <c r="BF780" s="200">
        <f>IF(N780="snížená",J780,0)</f>
        <v>0</v>
      </c>
      <c r="BG780" s="200">
        <f>IF(N780="zákl. přenesená",J780,0)</f>
        <v>0</v>
      </c>
      <c r="BH780" s="200">
        <f>IF(N780="sníž. přenesená",J780,0)</f>
        <v>0</v>
      </c>
      <c r="BI780" s="200">
        <f>IF(N780="nulová",J780,0)</f>
        <v>0</v>
      </c>
      <c r="BJ780" s="17" t="s">
        <v>14</v>
      </c>
      <c r="BK780" s="200">
        <f>ROUND(I780*H780,2)</f>
        <v>0</v>
      </c>
      <c r="BL780" s="17" t="s">
        <v>226</v>
      </c>
      <c r="BM780" s="199" t="s">
        <v>921</v>
      </c>
    </row>
    <row r="781" spans="1:65" s="2" customFormat="1" ht="19.5">
      <c r="A781" s="34"/>
      <c r="B781" s="35"/>
      <c r="C781" s="36"/>
      <c r="D781" s="201" t="s">
        <v>228</v>
      </c>
      <c r="E781" s="36"/>
      <c r="F781" s="202" t="s">
        <v>920</v>
      </c>
      <c r="G781" s="36"/>
      <c r="H781" s="36"/>
      <c r="I781" s="203"/>
      <c r="J781" s="36"/>
      <c r="K781" s="36"/>
      <c r="L781" s="39"/>
      <c r="M781" s="204"/>
      <c r="N781" s="205"/>
      <c r="O781" s="71"/>
      <c r="P781" s="71"/>
      <c r="Q781" s="71"/>
      <c r="R781" s="71"/>
      <c r="S781" s="71"/>
      <c r="T781" s="72"/>
      <c r="U781" s="34"/>
      <c r="V781" s="34"/>
      <c r="W781" s="34"/>
      <c r="X781" s="34"/>
      <c r="Y781" s="34"/>
      <c r="Z781" s="34"/>
      <c r="AA781" s="34"/>
      <c r="AB781" s="34"/>
      <c r="AC781" s="34"/>
      <c r="AD781" s="34"/>
      <c r="AE781" s="34"/>
      <c r="AT781" s="17" t="s">
        <v>228</v>
      </c>
      <c r="AU781" s="17" t="s">
        <v>91</v>
      </c>
    </row>
    <row r="782" spans="1:65" s="2" customFormat="1" ht="58.5">
      <c r="A782" s="34"/>
      <c r="B782" s="35"/>
      <c r="C782" s="36"/>
      <c r="D782" s="201" t="s">
        <v>229</v>
      </c>
      <c r="E782" s="36"/>
      <c r="F782" s="206" t="s">
        <v>917</v>
      </c>
      <c r="G782" s="36"/>
      <c r="H782" s="36"/>
      <c r="I782" s="203"/>
      <c r="J782" s="36"/>
      <c r="K782" s="36"/>
      <c r="L782" s="39"/>
      <c r="M782" s="204"/>
      <c r="N782" s="205"/>
      <c r="O782" s="71"/>
      <c r="P782" s="71"/>
      <c r="Q782" s="71"/>
      <c r="R782" s="71"/>
      <c r="S782" s="71"/>
      <c r="T782" s="72"/>
      <c r="U782" s="34"/>
      <c r="V782" s="34"/>
      <c r="W782" s="34"/>
      <c r="X782" s="34"/>
      <c r="Y782" s="34"/>
      <c r="Z782" s="34"/>
      <c r="AA782" s="34"/>
      <c r="AB782" s="34"/>
      <c r="AC782" s="34"/>
      <c r="AD782" s="34"/>
      <c r="AE782" s="34"/>
      <c r="AT782" s="17" t="s">
        <v>229</v>
      </c>
      <c r="AU782" s="17" t="s">
        <v>91</v>
      </c>
    </row>
    <row r="783" spans="1:65" s="13" customFormat="1" ht="11.25">
      <c r="B783" s="207"/>
      <c r="C783" s="208"/>
      <c r="D783" s="201" t="s">
        <v>231</v>
      </c>
      <c r="E783" s="209" t="s">
        <v>1</v>
      </c>
      <c r="F783" s="210" t="s">
        <v>160</v>
      </c>
      <c r="G783" s="208"/>
      <c r="H783" s="211">
        <v>98</v>
      </c>
      <c r="I783" s="212"/>
      <c r="J783" s="208"/>
      <c r="K783" s="208"/>
      <c r="L783" s="213"/>
      <c r="M783" s="214"/>
      <c r="N783" s="215"/>
      <c r="O783" s="215"/>
      <c r="P783" s="215"/>
      <c r="Q783" s="215"/>
      <c r="R783" s="215"/>
      <c r="S783" s="215"/>
      <c r="T783" s="216"/>
      <c r="AT783" s="217" t="s">
        <v>231</v>
      </c>
      <c r="AU783" s="217" t="s">
        <v>91</v>
      </c>
      <c r="AV783" s="13" t="s">
        <v>91</v>
      </c>
      <c r="AW783" s="13" t="s">
        <v>36</v>
      </c>
      <c r="AX783" s="13" t="s">
        <v>82</v>
      </c>
      <c r="AY783" s="217" t="s">
        <v>220</v>
      </c>
    </row>
    <row r="784" spans="1:65" s="14" customFormat="1" ht="11.25">
      <c r="B784" s="218"/>
      <c r="C784" s="219"/>
      <c r="D784" s="201" t="s">
        <v>231</v>
      </c>
      <c r="E784" s="220" t="s">
        <v>1</v>
      </c>
      <c r="F784" s="221" t="s">
        <v>233</v>
      </c>
      <c r="G784" s="219"/>
      <c r="H784" s="222">
        <v>98</v>
      </c>
      <c r="I784" s="223"/>
      <c r="J784" s="219"/>
      <c r="K784" s="219"/>
      <c r="L784" s="224"/>
      <c r="M784" s="225"/>
      <c r="N784" s="226"/>
      <c r="O784" s="226"/>
      <c r="P784" s="226"/>
      <c r="Q784" s="226"/>
      <c r="R784" s="226"/>
      <c r="S784" s="226"/>
      <c r="T784" s="227"/>
      <c r="AT784" s="228" t="s">
        <v>231</v>
      </c>
      <c r="AU784" s="228" t="s">
        <v>91</v>
      </c>
      <c r="AV784" s="14" t="s">
        <v>226</v>
      </c>
      <c r="AW784" s="14" t="s">
        <v>36</v>
      </c>
      <c r="AX784" s="14" t="s">
        <v>14</v>
      </c>
      <c r="AY784" s="228" t="s">
        <v>220</v>
      </c>
    </row>
    <row r="785" spans="1:65" s="2" customFormat="1" ht="37.9" customHeight="1">
      <c r="A785" s="34"/>
      <c r="B785" s="35"/>
      <c r="C785" s="188" t="s">
        <v>922</v>
      </c>
      <c r="D785" s="188" t="s">
        <v>222</v>
      </c>
      <c r="E785" s="189" t="s">
        <v>923</v>
      </c>
      <c r="F785" s="190" t="s">
        <v>924</v>
      </c>
      <c r="G785" s="191" t="s">
        <v>103</v>
      </c>
      <c r="H785" s="192">
        <v>224</v>
      </c>
      <c r="I785" s="193"/>
      <c r="J785" s="194">
        <f>ROUND(I785*H785,2)</f>
        <v>0</v>
      </c>
      <c r="K785" s="190" t="s">
        <v>225</v>
      </c>
      <c r="L785" s="39"/>
      <c r="M785" s="195" t="s">
        <v>1</v>
      </c>
      <c r="N785" s="196" t="s">
        <v>47</v>
      </c>
      <c r="O785" s="71"/>
      <c r="P785" s="197">
        <f>O785*H785</f>
        <v>0</v>
      </c>
      <c r="Q785" s="197">
        <v>0</v>
      </c>
      <c r="R785" s="197">
        <f>Q785*H785</f>
        <v>0</v>
      </c>
      <c r="S785" s="197">
        <v>0</v>
      </c>
      <c r="T785" s="198">
        <f>S785*H785</f>
        <v>0</v>
      </c>
      <c r="U785" s="34"/>
      <c r="V785" s="34"/>
      <c r="W785" s="34"/>
      <c r="X785" s="34"/>
      <c r="Y785" s="34"/>
      <c r="Z785" s="34"/>
      <c r="AA785" s="34"/>
      <c r="AB785" s="34"/>
      <c r="AC785" s="34"/>
      <c r="AD785" s="34"/>
      <c r="AE785" s="34"/>
      <c r="AR785" s="199" t="s">
        <v>226</v>
      </c>
      <c r="AT785" s="199" t="s">
        <v>222</v>
      </c>
      <c r="AU785" s="199" t="s">
        <v>91</v>
      </c>
      <c r="AY785" s="17" t="s">
        <v>220</v>
      </c>
      <c r="BE785" s="200">
        <f>IF(N785="základní",J785,0)</f>
        <v>0</v>
      </c>
      <c r="BF785" s="200">
        <f>IF(N785="snížená",J785,0)</f>
        <v>0</v>
      </c>
      <c r="BG785" s="200">
        <f>IF(N785="zákl. přenesená",J785,0)</f>
        <v>0</v>
      </c>
      <c r="BH785" s="200">
        <f>IF(N785="sníž. přenesená",J785,0)</f>
        <v>0</v>
      </c>
      <c r="BI785" s="200">
        <f>IF(N785="nulová",J785,0)</f>
        <v>0</v>
      </c>
      <c r="BJ785" s="17" t="s">
        <v>14</v>
      </c>
      <c r="BK785" s="200">
        <f>ROUND(I785*H785,2)</f>
        <v>0</v>
      </c>
      <c r="BL785" s="17" t="s">
        <v>226</v>
      </c>
      <c r="BM785" s="199" t="s">
        <v>925</v>
      </c>
    </row>
    <row r="786" spans="1:65" s="2" customFormat="1" ht="29.25">
      <c r="A786" s="34"/>
      <c r="B786" s="35"/>
      <c r="C786" s="36"/>
      <c r="D786" s="201" t="s">
        <v>228</v>
      </c>
      <c r="E786" s="36"/>
      <c r="F786" s="202" t="s">
        <v>924</v>
      </c>
      <c r="G786" s="36"/>
      <c r="H786" s="36"/>
      <c r="I786" s="203"/>
      <c r="J786" s="36"/>
      <c r="K786" s="36"/>
      <c r="L786" s="39"/>
      <c r="M786" s="204"/>
      <c r="N786" s="205"/>
      <c r="O786" s="71"/>
      <c r="P786" s="71"/>
      <c r="Q786" s="71"/>
      <c r="R786" s="71"/>
      <c r="S786" s="71"/>
      <c r="T786" s="72"/>
      <c r="U786" s="34"/>
      <c r="V786" s="34"/>
      <c r="W786" s="34"/>
      <c r="X786" s="34"/>
      <c r="Y786" s="34"/>
      <c r="Z786" s="34"/>
      <c r="AA786" s="34"/>
      <c r="AB786" s="34"/>
      <c r="AC786" s="34"/>
      <c r="AD786" s="34"/>
      <c r="AE786" s="34"/>
      <c r="AT786" s="17" t="s">
        <v>228</v>
      </c>
      <c r="AU786" s="17" t="s">
        <v>91</v>
      </c>
    </row>
    <row r="787" spans="1:65" s="2" customFormat="1" ht="58.5">
      <c r="A787" s="34"/>
      <c r="B787" s="35"/>
      <c r="C787" s="36"/>
      <c r="D787" s="201" t="s">
        <v>229</v>
      </c>
      <c r="E787" s="36"/>
      <c r="F787" s="206" t="s">
        <v>917</v>
      </c>
      <c r="G787" s="36"/>
      <c r="H787" s="36"/>
      <c r="I787" s="203"/>
      <c r="J787" s="36"/>
      <c r="K787" s="36"/>
      <c r="L787" s="39"/>
      <c r="M787" s="204"/>
      <c r="N787" s="205"/>
      <c r="O787" s="71"/>
      <c r="P787" s="71"/>
      <c r="Q787" s="71"/>
      <c r="R787" s="71"/>
      <c r="S787" s="71"/>
      <c r="T787" s="72"/>
      <c r="U787" s="34"/>
      <c r="V787" s="34"/>
      <c r="W787" s="34"/>
      <c r="X787" s="34"/>
      <c r="Y787" s="34"/>
      <c r="Z787" s="34"/>
      <c r="AA787" s="34"/>
      <c r="AB787" s="34"/>
      <c r="AC787" s="34"/>
      <c r="AD787" s="34"/>
      <c r="AE787" s="34"/>
      <c r="AT787" s="17" t="s">
        <v>229</v>
      </c>
      <c r="AU787" s="17" t="s">
        <v>91</v>
      </c>
    </row>
    <row r="788" spans="1:65" s="13" customFormat="1" ht="11.25">
      <c r="B788" s="207"/>
      <c r="C788" s="208"/>
      <c r="D788" s="201" t="s">
        <v>231</v>
      </c>
      <c r="E788" s="209" t="s">
        <v>1</v>
      </c>
      <c r="F788" s="210" t="s">
        <v>158</v>
      </c>
      <c r="G788" s="208"/>
      <c r="H788" s="211">
        <v>224</v>
      </c>
      <c r="I788" s="212"/>
      <c r="J788" s="208"/>
      <c r="K788" s="208"/>
      <c r="L788" s="213"/>
      <c r="M788" s="214"/>
      <c r="N788" s="215"/>
      <c r="O788" s="215"/>
      <c r="P788" s="215"/>
      <c r="Q788" s="215"/>
      <c r="R788" s="215"/>
      <c r="S788" s="215"/>
      <c r="T788" s="216"/>
      <c r="AT788" s="217" t="s">
        <v>231</v>
      </c>
      <c r="AU788" s="217" t="s">
        <v>91</v>
      </c>
      <c r="AV788" s="13" t="s">
        <v>91</v>
      </c>
      <c r="AW788" s="13" t="s">
        <v>36</v>
      </c>
      <c r="AX788" s="13" t="s">
        <v>82</v>
      </c>
      <c r="AY788" s="217" t="s">
        <v>220</v>
      </c>
    </row>
    <row r="789" spans="1:65" s="14" customFormat="1" ht="11.25">
      <c r="B789" s="218"/>
      <c r="C789" s="219"/>
      <c r="D789" s="201" t="s">
        <v>231</v>
      </c>
      <c r="E789" s="220" t="s">
        <v>1</v>
      </c>
      <c r="F789" s="221" t="s">
        <v>233</v>
      </c>
      <c r="G789" s="219"/>
      <c r="H789" s="222">
        <v>224</v>
      </c>
      <c r="I789" s="223"/>
      <c r="J789" s="219"/>
      <c r="K789" s="219"/>
      <c r="L789" s="224"/>
      <c r="M789" s="225"/>
      <c r="N789" s="226"/>
      <c r="O789" s="226"/>
      <c r="P789" s="226"/>
      <c r="Q789" s="226"/>
      <c r="R789" s="226"/>
      <c r="S789" s="226"/>
      <c r="T789" s="227"/>
      <c r="AT789" s="228" t="s">
        <v>231</v>
      </c>
      <c r="AU789" s="228" t="s">
        <v>91</v>
      </c>
      <c r="AV789" s="14" t="s">
        <v>226</v>
      </c>
      <c r="AW789" s="14" t="s">
        <v>36</v>
      </c>
      <c r="AX789" s="14" t="s">
        <v>14</v>
      </c>
      <c r="AY789" s="228" t="s">
        <v>220</v>
      </c>
    </row>
    <row r="790" spans="1:65" s="2" customFormat="1" ht="62.65" customHeight="1">
      <c r="A790" s="34"/>
      <c r="B790" s="35"/>
      <c r="C790" s="188" t="s">
        <v>926</v>
      </c>
      <c r="D790" s="188" t="s">
        <v>222</v>
      </c>
      <c r="E790" s="189" t="s">
        <v>927</v>
      </c>
      <c r="F790" s="190" t="s">
        <v>928</v>
      </c>
      <c r="G790" s="191" t="s">
        <v>103</v>
      </c>
      <c r="H790" s="192">
        <v>339</v>
      </c>
      <c r="I790" s="193"/>
      <c r="J790" s="194">
        <f>ROUND(I790*H790,2)</f>
        <v>0</v>
      </c>
      <c r="K790" s="190" t="s">
        <v>225</v>
      </c>
      <c r="L790" s="39"/>
      <c r="M790" s="195" t="s">
        <v>1</v>
      </c>
      <c r="N790" s="196" t="s">
        <v>47</v>
      </c>
      <c r="O790" s="71"/>
      <c r="P790" s="197">
        <f>O790*H790</f>
        <v>0</v>
      </c>
      <c r="Q790" s="197">
        <v>6.0999999999999997E-4</v>
      </c>
      <c r="R790" s="197">
        <f>Q790*H790</f>
        <v>0.20679</v>
      </c>
      <c r="S790" s="197">
        <v>0</v>
      </c>
      <c r="T790" s="198">
        <f>S790*H790</f>
        <v>0</v>
      </c>
      <c r="U790" s="34"/>
      <c r="V790" s="34"/>
      <c r="W790" s="34"/>
      <c r="X790" s="34"/>
      <c r="Y790" s="34"/>
      <c r="Z790" s="34"/>
      <c r="AA790" s="34"/>
      <c r="AB790" s="34"/>
      <c r="AC790" s="34"/>
      <c r="AD790" s="34"/>
      <c r="AE790" s="34"/>
      <c r="AR790" s="199" t="s">
        <v>226</v>
      </c>
      <c r="AT790" s="199" t="s">
        <v>222</v>
      </c>
      <c r="AU790" s="199" t="s">
        <v>91</v>
      </c>
      <c r="AY790" s="17" t="s">
        <v>220</v>
      </c>
      <c r="BE790" s="200">
        <f>IF(N790="základní",J790,0)</f>
        <v>0</v>
      </c>
      <c r="BF790" s="200">
        <f>IF(N790="snížená",J790,0)</f>
        <v>0</v>
      </c>
      <c r="BG790" s="200">
        <f>IF(N790="zákl. přenesená",J790,0)</f>
        <v>0</v>
      </c>
      <c r="BH790" s="200">
        <f>IF(N790="sníž. přenesená",J790,0)</f>
        <v>0</v>
      </c>
      <c r="BI790" s="200">
        <f>IF(N790="nulová",J790,0)</f>
        <v>0</v>
      </c>
      <c r="BJ790" s="17" t="s">
        <v>14</v>
      </c>
      <c r="BK790" s="200">
        <f>ROUND(I790*H790,2)</f>
        <v>0</v>
      </c>
      <c r="BL790" s="17" t="s">
        <v>226</v>
      </c>
      <c r="BM790" s="199" t="s">
        <v>929</v>
      </c>
    </row>
    <row r="791" spans="1:65" s="2" customFormat="1" ht="39">
      <c r="A791" s="34"/>
      <c r="B791" s="35"/>
      <c r="C791" s="36"/>
      <c r="D791" s="201" t="s">
        <v>228</v>
      </c>
      <c r="E791" s="36"/>
      <c r="F791" s="202" t="s">
        <v>928</v>
      </c>
      <c r="G791" s="36"/>
      <c r="H791" s="36"/>
      <c r="I791" s="203"/>
      <c r="J791" s="36"/>
      <c r="K791" s="36"/>
      <c r="L791" s="39"/>
      <c r="M791" s="204"/>
      <c r="N791" s="205"/>
      <c r="O791" s="71"/>
      <c r="P791" s="71"/>
      <c r="Q791" s="71"/>
      <c r="R791" s="71"/>
      <c r="S791" s="71"/>
      <c r="T791" s="72"/>
      <c r="U791" s="34"/>
      <c r="V791" s="34"/>
      <c r="W791" s="34"/>
      <c r="X791" s="34"/>
      <c r="Y791" s="34"/>
      <c r="Z791" s="34"/>
      <c r="AA791" s="34"/>
      <c r="AB791" s="34"/>
      <c r="AC791" s="34"/>
      <c r="AD791" s="34"/>
      <c r="AE791" s="34"/>
      <c r="AT791" s="17" t="s">
        <v>228</v>
      </c>
      <c r="AU791" s="17" t="s">
        <v>91</v>
      </c>
    </row>
    <row r="792" spans="1:65" s="2" customFormat="1" ht="29.25">
      <c r="A792" s="34"/>
      <c r="B792" s="35"/>
      <c r="C792" s="36"/>
      <c r="D792" s="201" t="s">
        <v>229</v>
      </c>
      <c r="E792" s="36"/>
      <c r="F792" s="206" t="s">
        <v>930</v>
      </c>
      <c r="G792" s="36"/>
      <c r="H792" s="36"/>
      <c r="I792" s="203"/>
      <c r="J792" s="36"/>
      <c r="K792" s="36"/>
      <c r="L792" s="39"/>
      <c r="M792" s="204"/>
      <c r="N792" s="205"/>
      <c r="O792" s="71"/>
      <c r="P792" s="71"/>
      <c r="Q792" s="71"/>
      <c r="R792" s="71"/>
      <c r="S792" s="71"/>
      <c r="T792" s="72"/>
      <c r="U792" s="34"/>
      <c r="V792" s="34"/>
      <c r="W792" s="34"/>
      <c r="X792" s="34"/>
      <c r="Y792" s="34"/>
      <c r="Z792" s="34"/>
      <c r="AA792" s="34"/>
      <c r="AB792" s="34"/>
      <c r="AC792" s="34"/>
      <c r="AD792" s="34"/>
      <c r="AE792" s="34"/>
      <c r="AT792" s="17" t="s">
        <v>229</v>
      </c>
      <c r="AU792" s="17" t="s">
        <v>91</v>
      </c>
    </row>
    <row r="793" spans="1:65" s="2" customFormat="1" ht="19.5">
      <c r="A793" s="34"/>
      <c r="B793" s="35"/>
      <c r="C793" s="36"/>
      <c r="D793" s="201" t="s">
        <v>535</v>
      </c>
      <c r="E793" s="36"/>
      <c r="F793" s="206" t="s">
        <v>536</v>
      </c>
      <c r="G793" s="36"/>
      <c r="H793" s="36"/>
      <c r="I793" s="203"/>
      <c r="J793" s="36"/>
      <c r="K793" s="36"/>
      <c r="L793" s="39"/>
      <c r="M793" s="204"/>
      <c r="N793" s="205"/>
      <c r="O793" s="71"/>
      <c r="P793" s="71"/>
      <c r="Q793" s="71"/>
      <c r="R793" s="71"/>
      <c r="S793" s="71"/>
      <c r="T793" s="72"/>
      <c r="U793" s="34"/>
      <c r="V793" s="34"/>
      <c r="W793" s="34"/>
      <c r="X793" s="34"/>
      <c r="Y793" s="34"/>
      <c r="Z793" s="34"/>
      <c r="AA793" s="34"/>
      <c r="AB793" s="34"/>
      <c r="AC793" s="34"/>
      <c r="AD793" s="34"/>
      <c r="AE793" s="34"/>
      <c r="AT793" s="17" t="s">
        <v>535</v>
      </c>
      <c r="AU793" s="17" t="s">
        <v>91</v>
      </c>
    </row>
    <row r="794" spans="1:65" s="15" customFormat="1" ht="22.5">
      <c r="B794" s="229"/>
      <c r="C794" s="230"/>
      <c r="D794" s="201" t="s">
        <v>231</v>
      </c>
      <c r="E794" s="231" t="s">
        <v>1</v>
      </c>
      <c r="F794" s="232" t="s">
        <v>931</v>
      </c>
      <c r="G794" s="230"/>
      <c r="H794" s="231" t="s">
        <v>1</v>
      </c>
      <c r="I794" s="233"/>
      <c r="J794" s="230"/>
      <c r="K794" s="230"/>
      <c r="L794" s="234"/>
      <c r="M794" s="235"/>
      <c r="N794" s="236"/>
      <c r="O794" s="236"/>
      <c r="P794" s="236"/>
      <c r="Q794" s="236"/>
      <c r="R794" s="236"/>
      <c r="S794" s="236"/>
      <c r="T794" s="237"/>
      <c r="AT794" s="238" t="s">
        <v>231</v>
      </c>
      <c r="AU794" s="238" t="s">
        <v>91</v>
      </c>
      <c r="AV794" s="15" t="s">
        <v>14</v>
      </c>
      <c r="AW794" s="15" t="s">
        <v>36</v>
      </c>
      <c r="AX794" s="15" t="s">
        <v>82</v>
      </c>
      <c r="AY794" s="238" t="s">
        <v>220</v>
      </c>
    </row>
    <row r="795" spans="1:65" s="13" customFormat="1" ht="11.25">
      <c r="B795" s="207"/>
      <c r="C795" s="208"/>
      <c r="D795" s="201" t="s">
        <v>231</v>
      </c>
      <c r="E795" s="209" t="s">
        <v>1</v>
      </c>
      <c r="F795" s="210" t="s">
        <v>932</v>
      </c>
      <c r="G795" s="208"/>
      <c r="H795" s="211">
        <v>123</v>
      </c>
      <c r="I795" s="212"/>
      <c r="J795" s="208"/>
      <c r="K795" s="208"/>
      <c r="L795" s="213"/>
      <c r="M795" s="214"/>
      <c r="N795" s="215"/>
      <c r="O795" s="215"/>
      <c r="P795" s="215"/>
      <c r="Q795" s="215"/>
      <c r="R795" s="215"/>
      <c r="S795" s="215"/>
      <c r="T795" s="216"/>
      <c r="AT795" s="217" t="s">
        <v>231</v>
      </c>
      <c r="AU795" s="217" t="s">
        <v>91</v>
      </c>
      <c r="AV795" s="13" t="s">
        <v>91</v>
      </c>
      <c r="AW795" s="13" t="s">
        <v>36</v>
      </c>
      <c r="AX795" s="13" t="s">
        <v>82</v>
      </c>
      <c r="AY795" s="217" t="s">
        <v>220</v>
      </c>
    </row>
    <row r="796" spans="1:65" s="13" customFormat="1" ht="11.25">
      <c r="B796" s="207"/>
      <c r="C796" s="208"/>
      <c r="D796" s="201" t="s">
        <v>231</v>
      </c>
      <c r="E796" s="209" t="s">
        <v>1</v>
      </c>
      <c r="F796" s="210" t="s">
        <v>933</v>
      </c>
      <c r="G796" s="208"/>
      <c r="H796" s="211">
        <v>101</v>
      </c>
      <c r="I796" s="212"/>
      <c r="J796" s="208"/>
      <c r="K796" s="208"/>
      <c r="L796" s="213"/>
      <c r="M796" s="214"/>
      <c r="N796" s="215"/>
      <c r="O796" s="215"/>
      <c r="P796" s="215"/>
      <c r="Q796" s="215"/>
      <c r="R796" s="215"/>
      <c r="S796" s="215"/>
      <c r="T796" s="216"/>
      <c r="AT796" s="217" t="s">
        <v>231</v>
      </c>
      <c r="AU796" s="217" t="s">
        <v>91</v>
      </c>
      <c r="AV796" s="13" t="s">
        <v>91</v>
      </c>
      <c r="AW796" s="13" t="s">
        <v>36</v>
      </c>
      <c r="AX796" s="13" t="s">
        <v>82</v>
      </c>
      <c r="AY796" s="217" t="s">
        <v>220</v>
      </c>
    </row>
    <row r="797" spans="1:65" s="15" customFormat="1" ht="22.5">
      <c r="B797" s="229"/>
      <c r="C797" s="230"/>
      <c r="D797" s="201" t="s">
        <v>231</v>
      </c>
      <c r="E797" s="231" t="s">
        <v>1</v>
      </c>
      <c r="F797" s="232" t="s">
        <v>934</v>
      </c>
      <c r="G797" s="230"/>
      <c r="H797" s="231" t="s">
        <v>1</v>
      </c>
      <c r="I797" s="233"/>
      <c r="J797" s="230"/>
      <c r="K797" s="230"/>
      <c r="L797" s="234"/>
      <c r="M797" s="235"/>
      <c r="N797" s="236"/>
      <c r="O797" s="236"/>
      <c r="P797" s="236"/>
      <c r="Q797" s="236"/>
      <c r="R797" s="236"/>
      <c r="S797" s="236"/>
      <c r="T797" s="237"/>
      <c r="AT797" s="238" t="s">
        <v>231</v>
      </c>
      <c r="AU797" s="238" t="s">
        <v>91</v>
      </c>
      <c r="AV797" s="15" t="s">
        <v>14</v>
      </c>
      <c r="AW797" s="15" t="s">
        <v>36</v>
      </c>
      <c r="AX797" s="15" t="s">
        <v>82</v>
      </c>
      <c r="AY797" s="238" t="s">
        <v>220</v>
      </c>
    </row>
    <row r="798" spans="1:65" s="13" customFormat="1" ht="11.25">
      <c r="B798" s="207"/>
      <c r="C798" s="208"/>
      <c r="D798" s="201" t="s">
        <v>231</v>
      </c>
      <c r="E798" s="209" t="s">
        <v>1</v>
      </c>
      <c r="F798" s="210" t="s">
        <v>935</v>
      </c>
      <c r="G798" s="208"/>
      <c r="H798" s="211">
        <v>63</v>
      </c>
      <c r="I798" s="212"/>
      <c r="J798" s="208"/>
      <c r="K798" s="208"/>
      <c r="L798" s="213"/>
      <c r="M798" s="214"/>
      <c r="N798" s="215"/>
      <c r="O798" s="215"/>
      <c r="P798" s="215"/>
      <c r="Q798" s="215"/>
      <c r="R798" s="215"/>
      <c r="S798" s="215"/>
      <c r="T798" s="216"/>
      <c r="AT798" s="217" t="s">
        <v>231</v>
      </c>
      <c r="AU798" s="217" t="s">
        <v>91</v>
      </c>
      <c r="AV798" s="13" t="s">
        <v>91</v>
      </c>
      <c r="AW798" s="13" t="s">
        <v>36</v>
      </c>
      <c r="AX798" s="13" t="s">
        <v>82</v>
      </c>
      <c r="AY798" s="217" t="s">
        <v>220</v>
      </c>
    </row>
    <row r="799" spans="1:65" s="13" customFormat="1" ht="11.25">
      <c r="B799" s="207"/>
      <c r="C799" s="208"/>
      <c r="D799" s="201" t="s">
        <v>231</v>
      </c>
      <c r="E799" s="209" t="s">
        <v>1</v>
      </c>
      <c r="F799" s="210" t="s">
        <v>936</v>
      </c>
      <c r="G799" s="208"/>
      <c r="H799" s="211">
        <v>52</v>
      </c>
      <c r="I799" s="212"/>
      <c r="J799" s="208"/>
      <c r="K799" s="208"/>
      <c r="L799" s="213"/>
      <c r="M799" s="214"/>
      <c r="N799" s="215"/>
      <c r="O799" s="215"/>
      <c r="P799" s="215"/>
      <c r="Q799" s="215"/>
      <c r="R799" s="215"/>
      <c r="S799" s="215"/>
      <c r="T799" s="216"/>
      <c r="AT799" s="217" t="s">
        <v>231</v>
      </c>
      <c r="AU799" s="217" t="s">
        <v>91</v>
      </c>
      <c r="AV799" s="13" t="s">
        <v>91</v>
      </c>
      <c r="AW799" s="13" t="s">
        <v>36</v>
      </c>
      <c r="AX799" s="13" t="s">
        <v>82</v>
      </c>
      <c r="AY799" s="217" t="s">
        <v>220</v>
      </c>
    </row>
    <row r="800" spans="1:65" s="14" customFormat="1" ht="11.25">
      <c r="B800" s="218"/>
      <c r="C800" s="219"/>
      <c r="D800" s="201" t="s">
        <v>231</v>
      </c>
      <c r="E800" s="220" t="s">
        <v>1</v>
      </c>
      <c r="F800" s="221" t="s">
        <v>233</v>
      </c>
      <c r="G800" s="219"/>
      <c r="H800" s="222">
        <v>339</v>
      </c>
      <c r="I800" s="223"/>
      <c r="J800" s="219"/>
      <c r="K800" s="219"/>
      <c r="L800" s="224"/>
      <c r="M800" s="225"/>
      <c r="N800" s="226"/>
      <c r="O800" s="226"/>
      <c r="P800" s="226"/>
      <c r="Q800" s="226"/>
      <c r="R800" s="226"/>
      <c r="S800" s="226"/>
      <c r="T800" s="227"/>
      <c r="AT800" s="228" t="s">
        <v>231</v>
      </c>
      <c r="AU800" s="228" t="s">
        <v>91</v>
      </c>
      <c r="AV800" s="14" t="s">
        <v>226</v>
      </c>
      <c r="AW800" s="14" t="s">
        <v>36</v>
      </c>
      <c r="AX800" s="14" t="s">
        <v>14</v>
      </c>
      <c r="AY800" s="228" t="s">
        <v>220</v>
      </c>
    </row>
    <row r="801" spans="1:65" s="2" customFormat="1" ht="24.2" customHeight="1">
      <c r="A801" s="34"/>
      <c r="B801" s="35"/>
      <c r="C801" s="188" t="s">
        <v>937</v>
      </c>
      <c r="D801" s="188" t="s">
        <v>222</v>
      </c>
      <c r="E801" s="189" t="s">
        <v>938</v>
      </c>
      <c r="F801" s="190" t="s">
        <v>939</v>
      </c>
      <c r="G801" s="191" t="s">
        <v>103</v>
      </c>
      <c r="H801" s="192">
        <v>98</v>
      </c>
      <c r="I801" s="193"/>
      <c r="J801" s="194">
        <f>ROUND(I801*H801,2)</f>
        <v>0</v>
      </c>
      <c r="K801" s="190" t="s">
        <v>225</v>
      </c>
      <c r="L801" s="39"/>
      <c r="M801" s="195" t="s">
        <v>1</v>
      </c>
      <c r="N801" s="196" t="s">
        <v>47</v>
      </c>
      <c r="O801" s="71"/>
      <c r="P801" s="197">
        <f>O801*H801</f>
        <v>0</v>
      </c>
      <c r="Q801" s="197">
        <v>0</v>
      </c>
      <c r="R801" s="197">
        <f>Q801*H801</f>
        <v>0</v>
      </c>
      <c r="S801" s="197">
        <v>0</v>
      </c>
      <c r="T801" s="198">
        <f>S801*H801</f>
        <v>0</v>
      </c>
      <c r="U801" s="34"/>
      <c r="V801" s="34"/>
      <c r="W801" s="34"/>
      <c r="X801" s="34"/>
      <c r="Y801" s="34"/>
      <c r="Z801" s="34"/>
      <c r="AA801" s="34"/>
      <c r="AB801" s="34"/>
      <c r="AC801" s="34"/>
      <c r="AD801" s="34"/>
      <c r="AE801" s="34"/>
      <c r="AR801" s="199" t="s">
        <v>226</v>
      </c>
      <c r="AT801" s="199" t="s">
        <v>222</v>
      </c>
      <c r="AU801" s="199" t="s">
        <v>91</v>
      </c>
      <c r="AY801" s="17" t="s">
        <v>220</v>
      </c>
      <c r="BE801" s="200">
        <f>IF(N801="základní",J801,0)</f>
        <v>0</v>
      </c>
      <c r="BF801" s="200">
        <f>IF(N801="snížená",J801,0)</f>
        <v>0</v>
      </c>
      <c r="BG801" s="200">
        <f>IF(N801="zákl. přenesená",J801,0)</f>
        <v>0</v>
      </c>
      <c r="BH801" s="200">
        <f>IF(N801="sníž. přenesená",J801,0)</f>
        <v>0</v>
      </c>
      <c r="BI801" s="200">
        <f>IF(N801="nulová",J801,0)</f>
        <v>0</v>
      </c>
      <c r="BJ801" s="17" t="s">
        <v>14</v>
      </c>
      <c r="BK801" s="200">
        <f>ROUND(I801*H801,2)</f>
        <v>0</v>
      </c>
      <c r="BL801" s="17" t="s">
        <v>226</v>
      </c>
      <c r="BM801" s="199" t="s">
        <v>940</v>
      </c>
    </row>
    <row r="802" spans="1:65" s="2" customFormat="1" ht="19.5">
      <c r="A802" s="34"/>
      <c r="B802" s="35"/>
      <c r="C802" s="36"/>
      <c r="D802" s="201" t="s">
        <v>228</v>
      </c>
      <c r="E802" s="36"/>
      <c r="F802" s="202" t="s">
        <v>939</v>
      </c>
      <c r="G802" s="36"/>
      <c r="H802" s="36"/>
      <c r="I802" s="203"/>
      <c r="J802" s="36"/>
      <c r="K802" s="36"/>
      <c r="L802" s="39"/>
      <c r="M802" s="204"/>
      <c r="N802" s="205"/>
      <c r="O802" s="71"/>
      <c r="P802" s="71"/>
      <c r="Q802" s="71"/>
      <c r="R802" s="71"/>
      <c r="S802" s="71"/>
      <c r="T802" s="72"/>
      <c r="U802" s="34"/>
      <c r="V802" s="34"/>
      <c r="W802" s="34"/>
      <c r="X802" s="34"/>
      <c r="Y802" s="34"/>
      <c r="Z802" s="34"/>
      <c r="AA802" s="34"/>
      <c r="AB802" s="34"/>
      <c r="AC802" s="34"/>
      <c r="AD802" s="34"/>
      <c r="AE802" s="34"/>
      <c r="AT802" s="17" t="s">
        <v>228</v>
      </c>
      <c r="AU802" s="17" t="s">
        <v>91</v>
      </c>
    </row>
    <row r="803" spans="1:65" s="2" customFormat="1" ht="19.5">
      <c r="A803" s="34"/>
      <c r="B803" s="35"/>
      <c r="C803" s="36"/>
      <c r="D803" s="201" t="s">
        <v>229</v>
      </c>
      <c r="E803" s="36"/>
      <c r="F803" s="206" t="s">
        <v>941</v>
      </c>
      <c r="G803" s="36"/>
      <c r="H803" s="36"/>
      <c r="I803" s="203"/>
      <c r="J803" s="36"/>
      <c r="K803" s="36"/>
      <c r="L803" s="39"/>
      <c r="M803" s="204"/>
      <c r="N803" s="205"/>
      <c r="O803" s="71"/>
      <c r="P803" s="71"/>
      <c r="Q803" s="71"/>
      <c r="R803" s="71"/>
      <c r="S803" s="71"/>
      <c r="T803" s="72"/>
      <c r="U803" s="34"/>
      <c r="V803" s="34"/>
      <c r="W803" s="34"/>
      <c r="X803" s="34"/>
      <c r="Y803" s="34"/>
      <c r="Z803" s="34"/>
      <c r="AA803" s="34"/>
      <c r="AB803" s="34"/>
      <c r="AC803" s="34"/>
      <c r="AD803" s="34"/>
      <c r="AE803" s="34"/>
      <c r="AT803" s="17" t="s">
        <v>229</v>
      </c>
      <c r="AU803" s="17" t="s">
        <v>91</v>
      </c>
    </row>
    <row r="804" spans="1:65" s="15" customFormat="1" ht="11.25">
      <c r="B804" s="229"/>
      <c r="C804" s="230"/>
      <c r="D804" s="201" t="s">
        <v>231</v>
      </c>
      <c r="E804" s="231" t="s">
        <v>1</v>
      </c>
      <c r="F804" s="232" t="s">
        <v>942</v>
      </c>
      <c r="G804" s="230"/>
      <c r="H804" s="231" t="s">
        <v>1</v>
      </c>
      <c r="I804" s="233"/>
      <c r="J804" s="230"/>
      <c r="K804" s="230"/>
      <c r="L804" s="234"/>
      <c r="M804" s="235"/>
      <c r="N804" s="236"/>
      <c r="O804" s="236"/>
      <c r="P804" s="236"/>
      <c r="Q804" s="236"/>
      <c r="R804" s="236"/>
      <c r="S804" s="236"/>
      <c r="T804" s="237"/>
      <c r="AT804" s="238" t="s">
        <v>231</v>
      </c>
      <c r="AU804" s="238" t="s">
        <v>91</v>
      </c>
      <c r="AV804" s="15" t="s">
        <v>14</v>
      </c>
      <c r="AW804" s="15" t="s">
        <v>36</v>
      </c>
      <c r="AX804" s="15" t="s">
        <v>82</v>
      </c>
      <c r="AY804" s="238" t="s">
        <v>220</v>
      </c>
    </row>
    <row r="805" spans="1:65" s="13" customFormat="1" ht="11.25">
      <c r="B805" s="207"/>
      <c r="C805" s="208"/>
      <c r="D805" s="201" t="s">
        <v>231</v>
      </c>
      <c r="E805" s="209" t="s">
        <v>1</v>
      </c>
      <c r="F805" s="210" t="s">
        <v>943</v>
      </c>
      <c r="G805" s="208"/>
      <c r="H805" s="211">
        <v>93</v>
      </c>
      <c r="I805" s="212"/>
      <c r="J805" s="208"/>
      <c r="K805" s="208"/>
      <c r="L805" s="213"/>
      <c r="M805" s="214"/>
      <c r="N805" s="215"/>
      <c r="O805" s="215"/>
      <c r="P805" s="215"/>
      <c r="Q805" s="215"/>
      <c r="R805" s="215"/>
      <c r="S805" s="215"/>
      <c r="T805" s="216"/>
      <c r="AT805" s="217" t="s">
        <v>231</v>
      </c>
      <c r="AU805" s="217" t="s">
        <v>91</v>
      </c>
      <c r="AV805" s="13" t="s">
        <v>91</v>
      </c>
      <c r="AW805" s="13" t="s">
        <v>36</v>
      </c>
      <c r="AX805" s="13" t="s">
        <v>82</v>
      </c>
      <c r="AY805" s="217" t="s">
        <v>220</v>
      </c>
    </row>
    <row r="806" spans="1:65" s="13" customFormat="1" ht="11.25">
      <c r="B806" s="207"/>
      <c r="C806" s="208"/>
      <c r="D806" s="201" t="s">
        <v>231</v>
      </c>
      <c r="E806" s="209" t="s">
        <v>1</v>
      </c>
      <c r="F806" s="210" t="s">
        <v>944</v>
      </c>
      <c r="G806" s="208"/>
      <c r="H806" s="211">
        <v>5</v>
      </c>
      <c r="I806" s="212"/>
      <c r="J806" s="208"/>
      <c r="K806" s="208"/>
      <c r="L806" s="213"/>
      <c r="M806" s="214"/>
      <c r="N806" s="215"/>
      <c r="O806" s="215"/>
      <c r="P806" s="215"/>
      <c r="Q806" s="215"/>
      <c r="R806" s="215"/>
      <c r="S806" s="215"/>
      <c r="T806" s="216"/>
      <c r="AT806" s="217" t="s">
        <v>231</v>
      </c>
      <c r="AU806" s="217" t="s">
        <v>91</v>
      </c>
      <c r="AV806" s="13" t="s">
        <v>91</v>
      </c>
      <c r="AW806" s="13" t="s">
        <v>36</v>
      </c>
      <c r="AX806" s="13" t="s">
        <v>82</v>
      </c>
      <c r="AY806" s="217" t="s">
        <v>220</v>
      </c>
    </row>
    <row r="807" spans="1:65" s="14" customFormat="1" ht="11.25">
      <c r="B807" s="218"/>
      <c r="C807" s="219"/>
      <c r="D807" s="201" t="s">
        <v>231</v>
      </c>
      <c r="E807" s="220" t="s">
        <v>160</v>
      </c>
      <c r="F807" s="221" t="s">
        <v>233</v>
      </c>
      <c r="G807" s="219"/>
      <c r="H807" s="222">
        <v>98</v>
      </c>
      <c r="I807" s="223"/>
      <c r="J807" s="219"/>
      <c r="K807" s="219"/>
      <c r="L807" s="224"/>
      <c r="M807" s="225"/>
      <c r="N807" s="226"/>
      <c r="O807" s="226"/>
      <c r="P807" s="226"/>
      <c r="Q807" s="226"/>
      <c r="R807" s="226"/>
      <c r="S807" s="226"/>
      <c r="T807" s="227"/>
      <c r="AT807" s="228" t="s">
        <v>231</v>
      </c>
      <c r="AU807" s="228" t="s">
        <v>91</v>
      </c>
      <c r="AV807" s="14" t="s">
        <v>226</v>
      </c>
      <c r="AW807" s="14" t="s">
        <v>36</v>
      </c>
      <c r="AX807" s="14" t="s">
        <v>14</v>
      </c>
      <c r="AY807" s="228" t="s">
        <v>220</v>
      </c>
    </row>
    <row r="808" spans="1:65" s="2" customFormat="1" ht="24.2" customHeight="1">
      <c r="A808" s="34"/>
      <c r="B808" s="35"/>
      <c r="C808" s="188" t="s">
        <v>144</v>
      </c>
      <c r="D808" s="188" t="s">
        <v>222</v>
      </c>
      <c r="E808" s="189" t="s">
        <v>945</v>
      </c>
      <c r="F808" s="190" t="s">
        <v>946</v>
      </c>
      <c r="G808" s="191" t="s">
        <v>103</v>
      </c>
      <c r="H808" s="192">
        <v>224</v>
      </c>
      <c r="I808" s="193"/>
      <c r="J808" s="194">
        <f>ROUND(I808*H808,2)</f>
        <v>0</v>
      </c>
      <c r="K808" s="190" t="s">
        <v>225</v>
      </c>
      <c r="L808" s="39"/>
      <c r="M808" s="195" t="s">
        <v>1</v>
      </c>
      <c r="N808" s="196" t="s">
        <v>47</v>
      </c>
      <c r="O808" s="71"/>
      <c r="P808" s="197">
        <f>O808*H808</f>
        <v>0</v>
      </c>
      <c r="Q808" s="197">
        <v>0</v>
      </c>
      <c r="R808" s="197">
        <f>Q808*H808</f>
        <v>0</v>
      </c>
      <c r="S808" s="197">
        <v>0</v>
      </c>
      <c r="T808" s="198">
        <f>S808*H808</f>
        <v>0</v>
      </c>
      <c r="U808" s="34"/>
      <c r="V808" s="34"/>
      <c r="W808" s="34"/>
      <c r="X808" s="34"/>
      <c r="Y808" s="34"/>
      <c r="Z808" s="34"/>
      <c r="AA808" s="34"/>
      <c r="AB808" s="34"/>
      <c r="AC808" s="34"/>
      <c r="AD808" s="34"/>
      <c r="AE808" s="34"/>
      <c r="AR808" s="199" t="s">
        <v>226</v>
      </c>
      <c r="AT808" s="199" t="s">
        <v>222</v>
      </c>
      <c r="AU808" s="199" t="s">
        <v>91</v>
      </c>
      <c r="AY808" s="17" t="s">
        <v>220</v>
      </c>
      <c r="BE808" s="200">
        <f>IF(N808="základní",J808,0)</f>
        <v>0</v>
      </c>
      <c r="BF808" s="200">
        <f>IF(N808="snížená",J808,0)</f>
        <v>0</v>
      </c>
      <c r="BG808" s="200">
        <f>IF(N808="zákl. přenesená",J808,0)</f>
        <v>0</v>
      </c>
      <c r="BH808" s="200">
        <f>IF(N808="sníž. přenesená",J808,0)</f>
        <v>0</v>
      </c>
      <c r="BI808" s="200">
        <f>IF(N808="nulová",J808,0)</f>
        <v>0</v>
      </c>
      <c r="BJ808" s="17" t="s">
        <v>14</v>
      </c>
      <c r="BK808" s="200">
        <f>ROUND(I808*H808,2)</f>
        <v>0</v>
      </c>
      <c r="BL808" s="17" t="s">
        <v>226</v>
      </c>
      <c r="BM808" s="199" t="s">
        <v>947</v>
      </c>
    </row>
    <row r="809" spans="1:65" s="2" customFormat="1" ht="19.5">
      <c r="A809" s="34"/>
      <c r="B809" s="35"/>
      <c r="C809" s="36"/>
      <c r="D809" s="201" t="s">
        <v>228</v>
      </c>
      <c r="E809" s="36"/>
      <c r="F809" s="202" t="s">
        <v>946</v>
      </c>
      <c r="G809" s="36"/>
      <c r="H809" s="36"/>
      <c r="I809" s="203"/>
      <c r="J809" s="36"/>
      <c r="K809" s="36"/>
      <c r="L809" s="39"/>
      <c r="M809" s="204"/>
      <c r="N809" s="205"/>
      <c r="O809" s="71"/>
      <c r="P809" s="71"/>
      <c r="Q809" s="71"/>
      <c r="R809" s="71"/>
      <c r="S809" s="71"/>
      <c r="T809" s="72"/>
      <c r="U809" s="34"/>
      <c r="V809" s="34"/>
      <c r="W809" s="34"/>
      <c r="X809" s="34"/>
      <c r="Y809" s="34"/>
      <c r="Z809" s="34"/>
      <c r="AA809" s="34"/>
      <c r="AB809" s="34"/>
      <c r="AC809" s="34"/>
      <c r="AD809" s="34"/>
      <c r="AE809" s="34"/>
      <c r="AT809" s="17" t="s">
        <v>228</v>
      </c>
      <c r="AU809" s="17" t="s">
        <v>91</v>
      </c>
    </row>
    <row r="810" spans="1:65" s="2" customFormat="1" ht="19.5">
      <c r="A810" s="34"/>
      <c r="B810" s="35"/>
      <c r="C810" s="36"/>
      <c r="D810" s="201" t="s">
        <v>229</v>
      </c>
      <c r="E810" s="36"/>
      <c r="F810" s="206" t="s">
        <v>941</v>
      </c>
      <c r="G810" s="36"/>
      <c r="H810" s="36"/>
      <c r="I810" s="203"/>
      <c r="J810" s="36"/>
      <c r="K810" s="36"/>
      <c r="L810" s="39"/>
      <c r="M810" s="204"/>
      <c r="N810" s="205"/>
      <c r="O810" s="71"/>
      <c r="P810" s="71"/>
      <c r="Q810" s="71"/>
      <c r="R810" s="71"/>
      <c r="S810" s="71"/>
      <c r="T810" s="72"/>
      <c r="U810" s="34"/>
      <c r="V810" s="34"/>
      <c r="W810" s="34"/>
      <c r="X810" s="34"/>
      <c r="Y810" s="34"/>
      <c r="Z810" s="34"/>
      <c r="AA810" s="34"/>
      <c r="AB810" s="34"/>
      <c r="AC810" s="34"/>
      <c r="AD810" s="34"/>
      <c r="AE810" s="34"/>
      <c r="AT810" s="17" t="s">
        <v>229</v>
      </c>
      <c r="AU810" s="17" t="s">
        <v>91</v>
      </c>
    </row>
    <row r="811" spans="1:65" s="15" customFormat="1" ht="11.25">
      <c r="B811" s="229"/>
      <c r="C811" s="230"/>
      <c r="D811" s="201" t="s">
        <v>231</v>
      </c>
      <c r="E811" s="231" t="s">
        <v>1</v>
      </c>
      <c r="F811" s="232" t="s">
        <v>942</v>
      </c>
      <c r="G811" s="230"/>
      <c r="H811" s="231" t="s">
        <v>1</v>
      </c>
      <c r="I811" s="233"/>
      <c r="J811" s="230"/>
      <c r="K811" s="230"/>
      <c r="L811" s="234"/>
      <c r="M811" s="235"/>
      <c r="N811" s="236"/>
      <c r="O811" s="236"/>
      <c r="P811" s="236"/>
      <c r="Q811" s="236"/>
      <c r="R811" s="236"/>
      <c r="S811" s="236"/>
      <c r="T811" s="237"/>
      <c r="AT811" s="238" t="s">
        <v>231</v>
      </c>
      <c r="AU811" s="238" t="s">
        <v>91</v>
      </c>
      <c r="AV811" s="15" t="s">
        <v>14</v>
      </c>
      <c r="AW811" s="15" t="s">
        <v>36</v>
      </c>
      <c r="AX811" s="15" t="s">
        <v>82</v>
      </c>
      <c r="AY811" s="238" t="s">
        <v>220</v>
      </c>
    </row>
    <row r="812" spans="1:65" s="13" customFormat="1" ht="11.25">
      <c r="B812" s="207"/>
      <c r="C812" s="208"/>
      <c r="D812" s="201" t="s">
        <v>231</v>
      </c>
      <c r="E812" s="209" t="s">
        <v>1</v>
      </c>
      <c r="F812" s="210" t="s">
        <v>932</v>
      </c>
      <c r="G812" s="208"/>
      <c r="H812" s="211">
        <v>123</v>
      </c>
      <c r="I812" s="212"/>
      <c r="J812" s="208"/>
      <c r="K812" s="208"/>
      <c r="L812" s="213"/>
      <c r="M812" s="214"/>
      <c r="N812" s="215"/>
      <c r="O812" s="215"/>
      <c r="P812" s="215"/>
      <c r="Q812" s="215"/>
      <c r="R812" s="215"/>
      <c r="S812" s="215"/>
      <c r="T812" s="216"/>
      <c r="AT812" s="217" t="s">
        <v>231</v>
      </c>
      <c r="AU812" s="217" t="s">
        <v>91</v>
      </c>
      <c r="AV812" s="13" t="s">
        <v>91</v>
      </c>
      <c r="AW812" s="13" t="s">
        <v>36</v>
      </c>
      <c r="AX812" s="13" t="s">
        <v>82</v>
      </c>
      <c r="AY812" s="217" t="s">
        <v>220</v>
      </c>
    </row>
    <row r="813" spans="1:65" s="13" customFormat="1" ht="11.25">
      <c r="B813" s="207"/>
      <c r="C813" s="208"/>
      <c r="D813" s="201" t="s">
        <v>231</v>
      </c>
      <c r="E813" s="209" t="s">
        <v>1</v>
      </c>
      <c r="F813" s="210" t="s">
        <v>948</v>
      </c>
      <c r="G813" s="208"/>
      <c r="H813" s="211">
        <v>101</v>
      </c>
      <c r="I813" s="212"/>
      <c r="J813" s="208"/>
      <c r="K813" s="208"/>
      <c r="L813" s="213"/>
      <c r="M813" s="214"/>
      <c r="N813" s="215"/>
      <c r="O813" s="215"/>
      <c r="P813" s="215"/>
      <c r="Q813" s="215"/>
      <c r="R813" s="215"/>
      <c r="S813" s="215"/>
      <c r="T813" s="216"/>
      <c r="AT813" s="217" t="s">
        <v>231</v>
      </c>
      <c r="AU813" s="217" t="s">
        <v>91</v>
      </c>
      <c r="AV813" s="13" t="s">
        <v>91</v>
      </c>
      <c r="AW813" s="13" t="s">
        <v>36</v>
      </c>
      <c r="AX813" s="13" t="s">
        <v>82</v>
      </c>
      <c r="AY813" s="217" t="s">
        <v>220</v>
      </c>
    </row>
    <row r="814" spans="1:65" s="14" customFormat="1" ht="11.25">
      <c r="B814" s="218"/>
      <c r="C814" s="219"/>
      <c r="D814" s="201" t="s">
        <v>231</v>
      </c>
      <c r="E814" s="220" t="s">
        <v>158</v>
      </c>
      <c r="F814" s="221" t="s">
        <v>233</v>
      </c>
      <c r="G814" s="219"/>
      <c r="H814" s="222">
        <v>224</v>
      </c>
      <c r="I814" s="223"/>
      <c r="J814" s="219"/>
      <c r="K814" s="219"/>
      <c r="L814" s="224"/>
      <c r="M814" s="225"/>
      <c r="N814" s="226"/>
      <c r="O814" s="226"/>
      <c r="P814" s="226"/>
      <c r="Q814" s="226"/>
      <c r="R814" s="226"/>
      <c r="S814" s="226"/>
      <c r="T814" s="227"/>
      <c r="AT814" s="228" t="s">
        <v>231</v>
      </c>
      <c r="AU814" s="228" t="s">
        <v>91</v>
      </c>
      <c r="AV814" s="14" t="s">
        <v>226</v>
      </c>
      <c r="AW814" s="14" t="s">
        <v>36</v>
      </c>
      <c r="AX814" s="14" t="s">
        <v>14</v>
      </c>
      <c r="AY814" s="228" t="s">
        <v>220</v>
      </c>
    </row>
    <row r="815" spans="1:65" s="2" customFormat="1" ht="24.2" customHeight="1">
      <c r="A815" s="34"/>
      <c r="B815" s="35"/>
      <c r="C815" s="188" t="s">
        <v>949</v>
      </c>
      <c r="D815" s="188" t="s">
        <v>222</v>
      </c>
      <c r="E815" s="189" t="s">
        <v>950</v>
      </c>
      <c r="F815" s="190" t="s">
        <v>951</v>
      </c>
      <c r="G815" s="191" t="s">
        <v>103</v>
      </c>
      <c r="H815" s="192">
        <v>224</v>
      </c>
      <c r="I815" s="193"/>
      <c r="J815" s="194">
        <f>ROUND(I815*H815,2)</f>
        <v>0</v>
      </c>
      <c r="K815" s="190" t="s">
        <v>225</v>
      </c>
      <c r="L815" s="39"/>
      <c r="M815" s="195" t="s">
        <v>1</v>
      </c>
      <c r="N815" s="196" t="s">
        <v>47</v>
      </c>
      <c r="O815" s="71"/>
      <c r="P815" s="197">
        <f>O815*H815</f>
        <v>0</v>
      </c>
      <c r="Q815" s="197">
        <v>2.0000000000000002E-5</v>
      </c>
      <c r="R815" s="197">
        <f>Q815*H815</f>
        <v>4.4800000000000005E-3</v>
      </c>
      <c r="S815" s="197">
        <v>0</v>
      </c>
      <c r="T815" s="198">
        <f>S815*H815</f>
        <v>0</v>
      </c>
      <c r="U815" s="34"/>
      <c r="V815" s="34"/>
      <c r="W815" s="34"/>
      <c r="X815" s="34"/>
      <c r="Y815" s="34"/>
      <c r="Z815" s="34"/>
      <c r="AA815" s="34"/>
      <c r="AB815" s="34"/>
      <c r="AC815" s="34"/>
      <c r="AD815" s="34"/>
      <c r="AE815" s="34"/>
      <c r="AR815" s="199" t="s">
        <v>226</v>
      </c>
      <c r="AT815" s="199" t="s">
        <v>222</v>
      </c>
      <c r="AU815" s="199" t="s">
        <v>91</v>
      </c>
      <c r="AY815" s="17" t="s">
        <v>220</v>
      </c>
      <c r="BE815" s="200">
        <f>IF(N815="základní",J815,0)</f>
        <v>0</v>
      </c>
      <c r="BF815" s="200">
        <f>IF(N815="snížená",J815,0)</f>
        <v>0</v>
      </c>
      <c r="BG815" s="200">
        <f>IF(N815="zákl. přenesená",J815,0)</f>
        <v>0</v>
      </c>
      <c r="BH815" s="200">
        <f>IF(N815="sníž. přenesená",J815,0)</f>
        <v>0</v>
      </c>
      <c r="BI815" s="200">
        <f>IF(N815="nulová",J815,0)</f>
        <v>0</v>
      </c>
      <c r="BJ815" s="17" t="s">
        <v>14</v>
      </c>
      <c r="BK815" s="200">
        <f>ROUND(I815*H815,2)</f>
        <v>0</v>
      </c>
      <c r="BL815" s="17" t="s">
        <v>226</v>
      </c>
      <c r="BM815" s="199" t="s">
        <v>952</v>
      </c>
    </row>
    <row r="816" spans="1:65" s="2" customFormat="1" ht="19.5">
      <c r="A816" s="34"/>
      <c r="B816" s="35"/>
      <c r="C816" s="36"/>
      <c r="D816" s="201" t="s">
        <v>228</v>
      </c>
      <c r="E816" s="36"/>
      <c r="F816" s="202" t="s">
        <v>951</v>
      </c>
      <c r="G816" s="36"/>
      <c r="H816" s="36"/>
      <c r="I816" s="203"/>
      <c r="J816" s="36"/>
      <c r="K816" s="36"/>
      <c r="L816" s="39"/>
      <c r="M816" s="204"/>
      <c r="N816" s="205"/>
      <c r="O816" s="71"/>
      <c r="P816" s="71"/>
      <c r="Q816" s="71"/>
      <c r="R816" s="71"/>
      <c r="S816" s="71"/>
      <c r="T816" s="72"/>
      <c r="U816" s="34"/>
      <c r="V816" s="34"/>
      <c r="W816" s="34"/>
      <c r="X816" s="34"/>
      <c r="Y816" s="34"/>
      <c r="Z816" s="34"/>
      <c r="AA816" s="34"/>
      <c r="AB816" s="34"/>
      <c r="AC816" s="34"/>
      <c r="AD816" s="34"/>
      <c r="AE816" s="34"/>
      <c r="AT816" s="17" t="s">
        <v>228</v>
      </c>
      <c r="AU816" s="17" t="s">
        <v>91</v>
      </c>
    </row>
    <row r="817" spans="1:65" s="2" customFormat="1" ht="19.5">
      <c r="A817" s="34"/>
      <c r="B817" s="35"/>
      <c r="C817" s="36"/>
      <c r="D817" s="201" t="s">
        <v>229</v>
      </c>
      <c r="E817" s="36"/>
      <c r="F817" s="206" t="s">
        <v>941</v>
      </c>
      <c r="G817" s="36"/>
      <c r="H817" s="36"/>
      <c r="I817" s="203"/>
      <c r="J817" s="36"/>
      <c r="K817" s="36"/>
      <c r="L817" s="39"/>
      <c r="M817" s="204"/>
      <c r="N817" s="205"/>
      <c r="O817" s="71"/>
      <c r="P817" s="71"/>
      <c r="Q817" s="71"/>
      <c r="R817" s="71"/>
      <c r="S817" s="71"/>
      <c r="T817" s="72"/>
      <c r="U817" s="34"/>
      <c r="V817" s="34"/>
      <c r="W817" s="34"/>
      <c r="X817" s="34"/>
      <c r="Y817" s="34"/>
      <c r="Z817" s="34"/>
      <c r="AA817" s="34"/>
      <c r="AB817" s="34"/>
      <c r="AC817" s="34"/>
      <c r="AD817" s="34"/>
      <c r="AE817" s="34"/>
      <c r="AT817" s="17" t="s">
        <v>229</v>
      </c>
      <c r="AU817" s="17" t="s">
        <v>91</v>
      </c>
    </row>
    <row r="818" spans="1:65" s="15" customFormat="1" ht="11.25">
      <c r="B818" s="229"/>
      <c r="C818" s="230"/>
      <c r="D818" s="201" t="s">
        <v>231</v>
      </c>
      <c r="E818" s="231" t="s">
        <v>1</v>
      </c>
      <c r="F818" s="232" t="s">
        <v>942</v>
      </c>
      <c r="G818" s="230"/>
      <c r="H818" s="231" t="s">
        <v>1</v>
      </c>
      <c r="I818" s="233"/>
      <c r="J818" s="230"/>
      <c r="K818" s="230"/>
      <c r="L818" s="234"/>
      <c r="M818" s="235"/>
      <c r="N818" s="236"/>
      <c r="O818" s="236"/>
      <c r="P818" s="236"/>
      <c r="Q818" s="236"/>
      <c r="R818" s="236"/>
      <c r="S818" s="236"/>
      <c r="T818" s="237"/>
      <c r="AT818" s="238" t="s">
        <v>231</v>
      </c>
      <c r="AU818" s="238" t="s">
        <v>91</v>
      </c>
      <c r="AV818" s="15" t="s">
        <v>14</v>
      </c>
      <c r="AW818" s="15" t="s">
        <v>36</v>
      </c>
      <c r="AX818" s="15" t="s">
        <v>82</v>
      </c>
      <c r="AY818" s="238" t="s">
        <v>220</v>
      </c>
    </row>
    <row r="819" spans="1:65" s="13" customFormat="1" ht="11.25">
      <c r="B819" s="207"/>
      <c r="C819" s="208"/>
      <c r="D819" s="201" t="s">
        <v>231</v>
      </c>
      <c r="E819" s="209" t="s">
        <v>1</v>
      </c>
      <c r="F819" s="210" t="s">
        <v>932</v>
      </c>
      <c r="G819" s="208"/>
      <c r="H819" s="211">
        <v>123</v>
      </c>
      <c r="I819" s="212"/>
      <c r="J819" s="208"/>
      <c r="K819" s="208"/>
      <c r="L819" s="213"/>
      <c r="M819" s="214"/>
      <c r="N819" s="215"/>
      <c r="O819" s="215"/>
      <c r="P819" s="215"/>
      <c r="Q819" s="215"/>
      <c r="R819" s="215"/>
      <c r="S819" s="215"/>
      <c r="T819" s="216"/>
      <c r="AT819" s="217" t="s">
        <v>231</v>
      </c>
      <c r="AU819" s="217" t="s">
        <v>91</v>
      </c>
      <c r="AV819" s="13" t="s">
        <v>91</v>
      </c>
      <c r="AW819" s="13" t="s">
        <v>36</v>
      </c>
      <c r="AX819" s="13" t="s">
        <v>82</v>
      </c>
      <c r="AY819" s="217" t="s">
        <v>220</v>
      </c>
    </row>
    <row r="820" spans="1:65" s="13" customFormat="1" ht="11.25">
      <c r="B820" s="207"/>
      <c r="C820" s="208"/>
      <c r="D820" s="201" t="s">
        <v>231</v>
      </c>
      <c r="E820" s="209" t="s">
        <v>1</v>
      </c>
      <c r="F820" s="210" t="s">
        <v>948</v>
      </c>
      <c r="G820" s="208"/>
      <c r="H820" s="211">
        <v>101</v>
      </c>
      <c r="I820" s="212"/>
      <c r="J820" s="208"/>
      <c r="K820" s="208"/>
      <c r="L820" s="213"/>
      <c r="M820" s="214"/>
      <c r="N820" s="215"/>
      <c r="O820" s="215"/>
      <c r="P820" s="215"/>
      <c r="Q820" s="215"/>
      <c r="R820" s="215"/>
      <c r="S820" s="215"/>
      <c r="T820" s="216"/>
      <c r="AT820" s="217" t="s">
        <v>231</v>
      </c>
      <c r="AU820" s="217" t="s">
        <v>91</v>
      </c>
      <c r="AV820" s="13" t="s">
        <v>91</v>
      </c>
      <c r="AW820" s="13" t="s">
        <v>36</v>
      </c>
      <c r="AX820" s="13" t="s">
        <v>82</v>
      </c>
      <c r="AY820" s="217" t="s">
        <v>220</v>
      </c>
    </row>
    <row r="821" spans="1:65" s="14" customFormat="1" ht="11.25">
      <c r="B821" s="218"/>
      <c r="C821" s="219"/>
      <c r="D821" s="201" t="s">
        <v>231</v>
      </c>
      <c r="E821" s="220" t="s">
        <v>155</v>
      </c>
      <c r="F821" s="221" t="s">
        <v>233</v>
      </c>
      <c r="G821" s="219"/>
      <c r="H821" s="222">
        <v>224</v>
      </c>
      <c r="I821" s="223"/>
      <c r="J821" s="219"/>
      <c r="K821" s="219"/>
      <c r="L821" s="224"/>
      <c r="M821" s="225"/>
      <c r="N821" s="226"/>
      <c r="O821" s="226"/>
      <c r="P821" s="226"/>
      <c r="Q821" s="226"/>
      <c r="R821" s="226"/>
      <c r="S821" s="226"/>
      <c r="T821" s="227"/>
      <c r="AT821" s="228" t="s">
        <v>231</v>
      </c>
      <c r="AU821" s="228" t="s">
        <v>91</v>
      </c>
      <c r="AV821" s="14" t="s">
        <v>226</v>
      </c>
      <c r="AW821" s="14" t="s">
        <v>36</v>
      </c>
      <c r="AX821" s="14" t="s">
        <v>14</v>
      </c>
      <c r="AY821" s="228" t="s">
        <v>220</v>
      </c>
    </row>
    <row r="822" spans="1:65" s="2" customFormat="1" ht="62.65" customHeight="1">
      <c r="A822" s="34"/>
      <c r="B822" s="35"/>
      <c r="C822" s="188" t="s">
        <v>126</v>
      </c>
      <c r="D822" s="188" t="s">
        <v>222</v>
      </c>
      <c r="E822" s="189" t="s">
        <v>953</v>
      </c>
      <c r="F822" s="190" t="s">
        <v>954</v>
      </c>
      <c r="G822" s="191" t="s">
        <v>103</v>
      </c>
      <c r="H822" s="192">
        <v>60</v>
      </c>
      <c r="I822" s="193"/>
      <c r="J822" s="194">
        <f>ROUND(I822*H822,2)</f>
        <v>0</v>
      </c>
      <c r="K822" s="190" t="s">
        <v>225</v>
      </c>
      <c r="L822" s="39"/>
      <c r="M822" s="195" t="s">
        <v>1</v>
      </c>
      <c r="N822" s="196" t="s">
        <v>47</v>
      </c>
      <c r="O822" s="71"/>
      <c r="P822" s="197">
        <f>O822*H822</f>
        <v>0</v>
      </c>
      <c r="Q822" s="197">
        <v>0</v>
      </c>
      <c r="R822" s="197">
        <f>Q822*H822</f>
        <v>0</v>
      </c>
      <c r="S822" s="197">
        <v>3.5000000000000003E-2</v>
      </c>
      <c r="T822" s="198">
        <f>S822*H822</f>
        <v>2.1</v>
      </c>
      <c r="U822" s="34"/>
      <c r="V822" s="34"/>
      <c r="W822" s="34"/>
      <c r="X822" s="34"/>
      <c r="Y822" s="34"/>
      <c r="Z822" s="34"/>
      <c r="AA822" s="34"/>
      <c r="AB822" s="34"/>
      <c r="AC822" s="34"/>
      <c r="AD822" s="34"/>
      <c r="AE822" s="34"/>
      <c r="AR822" s="199" t="s">
        <v>226</v>
      </c>
      <c r="AT822" s="199" t="s">
        <v>222</v>
      </c>
      <c r="AU822" s="199" t="s">
        <v>91</v>
      </c>
      <c r="AY822" s="17" t="s">
        <v>220</v>
      </c>
      <c r="BE822" s="200">
        <f>IF(N822="základní",J822,0)</f>
        <v>0</v>
      </c>
      <c r="BF822" s="200">
        <f>IF(N822="snížená",J822,0)</f>
        <v>0</v>
      </c>
      <c r="BG822" s="200">
        <f>IF(N822="zákl. přenesená",J822,0)</f>
        <v>0</v>
      </c>
      <c r="BH822" s="200">
        <f>IF(N822="sníž. přenesená",J822,0)</f>
        <v>0</v>
      </c>
      <c r="BI822" s="200">
        <f>IF(N822="nulová",J822,0)</f>
        <v>0</v>
      </c>
      <c r="BJ822" s="17" t="s">
        <v>14</v>
      </c>
      <c r="BK822" s="200">
        <f>ROUND(I822*H822,2)</f>
        <v>0</v>
      </c>
      <c r="BL822" s="17" t="s">
        <v>226</v>
      </c>
      <c r="BM822" s="199" t="s">
        <v>955</v>
      </c>
    </row>
    <row r="823" spans="1:65" s="2" customFormat="1" ht="48.75">
      <c r="A823" s="34"/>
      <c r="B823" s="35"/>
      <c r="C823" s="36"/>
      <c r="D823" s="201" t="s">
        <v>228</v>
      </c>
      <c r="E823" s="36"/>
      <c r="F823" s="202" t="s">
        <v>956</v>
      </c>
      <c r="G823" s="36"/>
      <c r="H823" s="36"/>
      <c r="I823" s="203"/>
      <c r="J823" s="36"/>
      <c r="K823" s="36"/>
      <c r="L823" s="39"/>
      <c r="M823" s="204"/>
      <c r="N823" s="205"/>
      <c r="O823" s="71"/>
      <c r="P823" s="71"/>
      <c r="Q823" s="71"/>
      <c r="R823" s="71"/>
      <c r="S823" s="71"/>
      <c r="T823" s="72"/>
      <c r="U823" s="34"/>
      <c r="V823" s="34"/>
      <c r="W823" s="34"/>
      <c r="X823" s="34"/>
      <c r="Y823" s="34"/>
      <c r="Z823" s="34"/>
      <c r="AA823" s="34"/>
      <c r="AB823" s="34"/>
      <c r="AC823" s="34"/>
      <c r="AD823" s="34"/>
      <c r="AE823" s="34"/>
      <c r="AT823" s="17" t="s">
        <v>228</v>
      </c>
      <c r="AU823" s="17" t="s">
        <v>91</v>
      </c>
    </row>
    <row r="824" spans="1:65" s="2" customFormat="1" ht="97.5">
      <c r="A824" s="34"/>
      <c r="B824" s="35"/>
      <c r="C824" s="36"/>
      <c r="D824" s="201" t="s">
        <v>229</v>
      </c>
      <c r="E824" s="36"/>
      <c r="F824" s="206" t="s">
        <v>957</v>
      </c>
      <c r="G824" s="36"/>
      <c r="H824" s="36"/>
      <c r="I824" s="203"/>
      <c r="J824" s="36"/>
      <c r="K824" s="36"/>
      <c r="L824" s="39"/>
      <c r="M824" s="204"/>
      <c r="N824" s="205"/>
      <c r="O824" s="71"/>
      <c r="P824" s="71"/>
      <c r="Q824" s="71"/>
      <c r="R824" s="71"/>
      <c r="S824" s="71"/>
      <c r="T824" s="72"/>
      <c r="U824" s="34"/>
      <c r="V824" s="34"/>
      <c r="W824" s="34"/>
      <c r="X824" s="34"/>
      <c r="Y824" s="34"/>
      <c r="Z824" s="34"/>
      <c r="AA824" s="34"/>
      <c r="AB824" s="34"/>
      <c r="AC824" s="34"/>
      <c r="AD824" s="34"/>
      <c r="AE824" s="34"/>
      <c r="AT824" s="17" t="s">
        <v>229</v>
      </c>
      <c r="AU824" s="17" t="s">
        <v>91</v>
      </c>
    </row>
    <row r="825" spans="1:65" s="15" customFormat="1" ht="11.25">
      <c r="B825" s="229"/>
      <c r="C825" s="230"/>
      <c r="D825" s="201" t="s">
        <v>231</v>
      </c>
      <c r="E825" s="231" t="s">
        <v>1</v>
      </c>
      <c r="F825" s="232" t="s">
        <v>958</v>
      </c>
      <c r="G825" s="230"/>
      <c r="H825" s="231" t="s">
        <v>1</v>
      </c>
      <c r="I825" s="233"/>
      <c r="J825" s="230"/>
      <c r="K825" s="230"/>
      <c r="L825" s="234"/>
      <c r="M825" s="235"/>
      <c r="N825" s="236"/>
      <c r="O825" s="236"/>
      <c r="P825" s="236"/>
      <c r="Q825" s="236"/>
      <c r="R825" s="236"/>
      <c r="S825" s="236"/>
      <c r="T825" s="237"/>
      <c r="AT825" s="238" t="s">
        <v>231</v>
      </c>
      <c r="AU825" s="238" t="s">
        <v>91</v>
      </c>
      <c r="AV825" s="15" t="s">
        <v>14</v>
      </c>
      <c r="AW825" s="15" t="s">
        <v>36</v>
      </c>
      <c r="AX825" s="15" t="s">
        <v>82</v>
      </c>
      <c r="AY825" s="238" t="s">
        <v>220</v>
      </c>
    </row>
    <row r="826" spans="1:65" s="13" customFormat="1" ht="11.25">
      <c r="B826" s="207"/>
      <c r="C826" s="208"/>
      <c r="D826" s="201" t="s">
        <v>231</v>
      </c>
      <c r="E826" s="209" t="s">
        <v>1</v>
      </c>
      <c r="F826" s="210" t="s">
        <v>372</v>
      </c>
      <c r="G826" s="208"/>
      <c r="H826" s="211">
        <v>0</v>
      </c>
      <c r="I826" s="212"/>
      <c r="J826" s="208"/>
      <c r="K826" s="208"/>
      <c r="L826" s="213"/>
      <c r="M826" s="214"/>
      <c r="N826" s="215"/>
      <c r="O826" s="215"/>
      <c r="P826" s="215"/>
      <c r="Q826" s="215"/>
      <c r="R826" s="215"/>
      <c r="S826" s="215"/>
      <c r="T826" s="216"/>
      <c r="AT826" s="217" t="s">
        <v>231</v>
      </c>
      <c r="AU826" s="217" t="s">
        <v>91</v>
      </c>
      <c r="AV826" s="13" t="s">
        <v>91</v>
      </c>
      <c r="AW826" s="13" t="s">
        <v>36</v>
      </c>
      <c r="AX826" s="13" t="s">
        <v>82</v>
      </c>
      <c r="AY826" s="217" t="s">
        <v>220</v>
      </c>
    </row>
    <row r="827" spans="1:65" s="13" customFormat="1" ht="11.25">
      <c r="B827" s="207"/>
      <c r="C827" s="208"/>
      <c r="D827" s="201" t="s">
        <v>231</v>
      </c>
      <c r="E827" s="209" t="s">
        <v>1</v>
      </c>
      <c r="F827" s="210" t="s">
        <v>959</v>
      </c>
      <c r="G827" s="208"/>
      <c r="H827" s="211">
        <v>60</v>
      </c>
      <c r="I827" s="212"/>
      <c r="J827" s="208"/>
      <c r="K827" s="208"/>
      <c r="L827" s="213"/>
      <c r="M827" s="214"/>
      <c r="N827" s="215"/>
      <c r="O827" s="215"/>
      <c r="P827" s="215"/>
      <c r="Q827" s="215"/>
      <c r="R827" s="215"/>
      <c r="S827" s="215"/>
      <c r="T827" s="216"/>
      <c r="AT827" s="217" t="s">
        <v>231</v>
      </c>
      <c r="AU827" s="217" t="s">
        <v>91</v>
      </c>
      <c r="AV827" s="13" t="s">
        <v>91</v>
      </c>
      <c r="AW827" s="13" t="s">
        <v>36</v>
      </c>
      <c r="AX827" s="13" t="s">
        <v>82</v>
      </c>
      <c r="AY827" s="217" t="s">
        <v>220</v>
      </c>
    </row>
    <row r="828" spans="1:65" s="14" customFormat="1" ht="11.25">
      <c r="B828" s="218"/>
      <c r="C828" s="219"/>
      <c r="D828" s="201" t="s">
        <v>231</v>
      </c>
      <c r="E828" s="220" t="s">
        <v>1</v>
      </c>
      <c r="F828" s="221" t="s">
        <v>233</v>
      </c>
      <c r="G828" s="219"/>
      <c r="H828" s="222">
        <v>60</v>
      </c>
      <c r="I828" s="223"/>
      <c r="J828" s="219"/>
      <c r="K828" s="219"/>
      <c r="L828" s="224"/>
      <c r="M828" s="225"/>
      <c r="N828" s="226"/>
      <c r="O828" s="226"/>
      <c r="P828" s="226"/>
      <c r="Q828" s="226"/>
      <c r="R828" s="226"/>
      <c r="S828" s="226"/>
      <c r="T828" s="227"/>
      <c r="AT828" s="228" t="s">
        <v>231</v>
      </c>
      <c r="AU828" s="228" t="s">
        <v>91</v>
      </c>
      <c r="AV828" s="14" t="s">
        <v>226</v>
      </c>
      <c r="AW828" s="14" t="s">
        <v>36</v>
      </c>
      <c r="AX828" s="14" t="s">
        <v>14</v>
      </c>
      <c r="AY828" s="228" t="s">
        <v>220</v>
      </c>
    </row>
    <row r="829" spans="1:65" s="2" customFormat="1" ht="37.9" customHeight="1">
      <c r="A829" s="34"/>
      <c r="B829" s="35"/>
      <c r="C829" s="188" t="s">
        <v>960</v>
      </c>
      <c r="D829" s="188" t="s">
        <v>222</v>
      </c>
      <c r="E829" s="189" t="s">
        <v>961</v>
      </c>
      <c r="F829" s="190" t="s">
        <v>962</v>
      </c>
      <c r="G829" s="191" t="s">
        <v>103</v>
      </c>
      <c r="H829" s="192">
        <v>5.25</v>
      </c>
      <c r="I829" s="193"/>
      <c r="J829" s="194">
        <f>ROUND(I829*H829,2)</f>
        <v>0</v>
      </c>
      <c r="K829" s="190" t="s">
        <v>225</v>
      </c>
      <c r="L829" s="39"/>
      <c r="M829" s="195" t="s">
        <v>1</v>
      </c>
      <c r="N829" s="196" t="s">
        <v>47</v>
      </c>
      <c r="O829" s="71"/>
      <c r="P829" s="197">
        <f>O829*H829</f>
        <v>0</v>
      </c>
      <c r="Q829" s="197">
        <v>0</v>
      </c>
      <c r="R829" s="197">
        <f>Q829*H829</f>
        <v>0</v>
      </c>
      <c r="S829" s="197">
        <v>2.8000000000000001E-2</v>
      </c>
      <c r="T829" s="198">
        <f>S829*H829</f>
        <v>0.14699999999999999</v>
      </c>
      <c r="U829" s="34"/>
      <c r="V829" s="34"/>
      <c r="W829" s="34"/>
      <c r="X829" s="34"/>
      <c r="Y829" s="34"/>
      <c r="Z829" s="34"/>
      <c r="AA829" s="34"/>
      <c r="AB829" s="34"/>
      <c r="AC829" s="34"/>
      <c r="AD829" s="34"/>
      <c r="AE829" s="34"/>
      <c r="AR829" s="199" t="s">
        <v>226</v>
      </c>
      <c r="AT829" s="199" t="s">
        <v>222</v>
      </c>
      <c r="AU829" s="199" t="s">
        <v>91</v>
      </c>
      <c r="AY829" s="17" t="s">
        <v>220</v>
      </c>
      <c r="BE829" s="200">
        <f>IF(N829="základní",J829,0)</f>
        <v>0</v>
      </c>
      <c r="BF829" s="200">
        <f>IF(N829="snížená",J829,0)</f>
        <v>0</v>
      </c>
      <c r="BG829" s="200">
        <f>IF(N829="zákl. přenesená",J829,0)</f>
        <v>0</v>
      </c>
      <c r="BH829" s="200">
        <f>IF(N829="sníž. přenesená",J829,0)</f>
        <v>0</v>
      </c>
      <c r="BI829" s="200">
        <f>IF(N829="nulová",J829,0)</f>
        <v>0</v>
      </c>
      <c r="BJ829" s="17" t="s">
        <v>14</v>
      </c>
      <c r="BK829" s="200">
        <f>ROUND(I829*H829,2)</f>
        <v>0</v>
      </c>
      <c r="BL829" s="17" t="s">
        <v>226</v>
      </c>
      <c r="BM829" s="199" t="s">
        <v>963</v>
      </c>
    </row>
    <row r="830" spans="1:65" s="2" customFormat="1" ht="29.25">
      <c r="A830" s="34"/>
      <c r="B830" s="35"/>
      <c r="C830" s="36"/>
      <c r="D830" s="201" t="s">
        <v>228</v>
      </c>
      <c r="E830" s="36"/>
      <c r="F830" s="202" t="s">
        <v>962</v>
      </c>
      <c r="G830" s="36"/>
      <c r="H830" s="36"/>
      <c r="I830" s="203"/>
      <c r="J830" s="36"/>
      <c r="K830" s="36"/>
      <c r="L830" s="39"/>
      <c r="M830" s="204"/>
      <c r="N830" s="205"/>
      <c r="O830" s="71"/>
      <c r="P830" s="71"/>
      <c r="Q830" s="71"/>
      <c r="R830" s="71"/>
      <c r="S830" s="71"/>
      <c r="T830" s="72"/>
      <c r="U830" s="34"/>
      <c r="V830" s="34"/>
      <c r="W830" s="34"/>
      <c r="X830" s="34"/>
      <c r="Y830" s="34"/>
      <c r="Z830" s="34"/>
      <c r="AA830" s="34"/>
      <c r="AB830" s="34"/>
      <c r="AC830" s="34"/>
      <c r="AD830" s="34"/>
      <c r="AE830" s="34"/>
      <c r="AT830" s="17" t="s">
        <v>228</v>
      </c>
      <c r="AU830" s="17" t="s">
        <v>91</v>
      </c>
    </row>
    <row r="831" spans="1:65" s="2" customFormat="1" ht="39">
      <c r="A831" s="34"/>
      <c r="B831" s="35"/>
      <c r="C831" s="36"/>
      <c r="D831" s="201" t="s">
        <v>229</v>
      </c>
      <c r="E831" s="36"/>
      <c r="F831" s="206" t="s">
        <v>964</v>
      </c>
      <c r="G831" s="36"/>
      <c r="H831" s="36"/>
      <c r="I831" s="203"/>
      <c r="J831" s="36"/>
      <c r="K831" s="36"/>
      <c r="L831" s="39"/>
      <c r="M831" s="204"/>
      <c r="N831" s="205"/>
      <c r="O831" s="71"/>
      <c r="P831" s="71"/>
      <c r="Q831" s="71"/>
      <c r="R831" s="71"/>
      <c r="S831" s="71"/>
      <c r="T831" s="72"/>
      <c r="U831" s="34"/>
      <c r="V831" s="34"/>
      <c r="W831" s="34"/>
      <c r="X831" s="34"/>
      <c r="Y831" s="34"/>
      <c r="Z831" s="34"/>
      <c r="AA831" s="34"/>
      <c r="AB831" s="34"/>
      <c r="AC831" s="34"/>
      <c r="AD831" s="34"/>
      <c r="AE831" s="34"/>
      <c r="AT831" s="17" t="s">
        <v>229</v>
      </c>
      <c r="AU831" s="17" t="s">
        <v>91</v>
      </c>
    </row>
    <row r="832" spans="1:65" s="15" customFormat="1" ht="11.25">
      <c r="B832" s="229"/>
      <c r="C832" s="230"/>
      <c r="D832" s="201" t="s">
        <v>231</v>
      </c>
      <c r="E832" s="231" t="s">
        <v>1</v>
      </c>
      <c r="F832" s="232" t="s">
        <v>965</v>
      </c>
      <c r="G832" s="230"/>
      <c r="H832" s="231" t="s">
        <v>1</v>
      </c>
      <c r="I832" s="233"/>
      <c r="J832" s="230"/>
      <c r="K832" s="230"/>
      <c r="L832" s="234"/>
      <c r="M832" s="235"/>
      <c r="N832" s="236"/>
      <c r="O832" s="236"/>
      <c r="P832" s="236"/>
      <c r="Q832" s="236"/>
      <c r="R832" s="236"/>
      <c r="S832" s="236"/>
      <c r="T832" s="237"/>
      <c r="AT832" s="238" t="s">
        <v>231</v>
      </c>
      <c r="AU832" s="238" t="s">
        <v>91</v>
      </c>
      <c r="AV832" s="15" t="s">
        <v>14</v>
      </c>
      <c r="AW832" s="15" t="s">
        <v>36</v>
      </c>
      <c r="AX832" s="15" t="s">
        <v>82</v>
      </c>
      <c r="AY832" s="238" t="s">
        <v>220</v>
      </c>
    </row>
    <row r="833" spans="1:65" s="13" customFormat="1" ht="11.25">
      <c r="B833" s="207"/>
      <c r="C833" s="208"/>
      <c r="D833" s="201" t="s">
        <v>231</v>
      </c>
      <c r="E833" s="209" t="s">
        <v>1</v>
      </c>
      <c r="F833" s="210" t="s">
        <v>966</v>
      </c>
      <c r="G833" s="208"/>
      <c r="H833" s="211">
        <v>5.25</v>
      </c>
      <c r="I833" s="212"/>
      <c r="J833" s="208"/>
      <c r="K833" s="208"/>
      <c r="L833" s="213"/>
      <c r="M833" s="214"/>
      <c r="N833" s="215"/>
      <c r="O833" s="215"/>
      <c r="P833" s="215"/>
      <c r="Q833" s="215"/>
      <c r="R833" s="215"/>
      <c r="S833" s="215"/>
      <c r="T833" s="216"/>
      <c r="AT833" s="217" t="s">
        <v>231</v>
      </c>
      <c r="AU833" s="217" t="s">
        <v>91</v>
      </c>
      <c r="AV833" s="13" t="s">
        <v>91</v>
      </c>
      <c r="AW833" s="13" t="s">
        <v>36</v>
      </c>
      <c r="AX833" s="13" t="s">
        <v>82</v>
      </c>
      <c r="AY833" s="217" t="s">
        <v>220</v>
      </c>
    </row>
    <row r="834" spans="1:65" s="14" customFormat="1" ht="11.25">
      <c r="B834" s="218"/>
      <c r="C834" s="219"/>
      <c r="D834" s="201" t="s">
        <v>231</v>
      </c>
      <c r="E834" s="220" t="s">
        <v>1</v>
      </c>
      <c r="F834" s="221" t="s">
        <v>233</v>
      </c>
      <c r="G834" s="219"/>
      <c r="H834" s="222">
        <v>5.25</v>
      </c>
      <c r="I834" s="223"/>
      <c r="J834" s="219"/>
      <c r="K834" s="219"/>
      <c r="L834" s="224"/>
      <c r="M834" s="225"/>
      <c r="N834" s="226"/>
      <c r="O834" s="226"/>
      <c r="P834" s="226"/>
      <c r="Q834" s="226"/>
      <c r="R834" s="226"/>
      <c r="S834" s="226"/>
      <c r="T834" s="227"/>
      <c r="AT834" s="228" t="s">
        <v>231</v>
      </c>
      <c r="AU834" s="228" t="s">
        <v>91</v>
      </c>
      <c r="AV834" s="14" t="s">
        <v>226</v>
      </c>
      <c r="AW834" s="14" t="s">
        <v>36</v>
      </c>
      <c r="AX834" s="14" t="s">
        <v>14</v>
      </c>
      <c r="AY834" s="228" t="s">
        <v>220</v>
      </c>
    </row>
    <row r="835" spans="1:65" s="2" customFormat="1" ht="14.45" customHeight="1">
      <c r="A835" s="34"/>
      <c r="B835" s="35"/>
      <c r="C835" s="188" t="s">
        <v>967</v>
      </c>
      <c r="D835" s="188" t="s">
        <v>222</v>
      </c>
      <c r="E835" s="189" t="s">
        <v>968</v>
      </c>
      <c r="F835" s="190" t="s">
        <v>969</v>
      </c>
      <c r="G835" s="191" t="s">
        <v>493</v>
      </c>
      <c r="H835" s="192">
        <v>2</v>
      </c>
      <c r="I835" s="193"/>
      <c r="J835" s="194">
        <f>ROUND(I835*H835,2)</f>
        <v>0</v>
      </c>
      <c r="K835" s="190" t="s">
        <v>1</v>
      </c>
      <c r="L835" s="39"/>
      <c r="M835" s="195" t="s">
        <v>1</v>
      </c>
      <c r="N835" s="196" t="s">
        <v>47</v>
      </c>
      <c r="O835" s="71"/>
      <c r="P835" s="197">
        <f>O835*H835</f>
        <v>0</v>
      </c>
      <c r="Q835" s="197">
        <v>0.05</v>
      </c>
      <c r="R835" s="197">
        <f>Q835*H835</f>
        <v>0.1</v>
      </c>
      <c r="S835" s="197">
        <v>0</v>
      </c>
      <c r="T835" s="198">
        <f>S835*H835</f>
        <v>0</v>
      </c>
      <c r="U835" s="34"/>
      <c r="V835" s="34"/>
      <c r="W835" s="34"/>
      <c r="X835" s="34"/>
      <c r="Y835" s="34"/>
      <c r="Z835" s="34"/>
      <c r="AA835" s="34"/>
      <c r="AB835" s="34"/>
      <c r="AC835" s="34"/>
      <c r="AD835" s="34"/>
      <c r="AE835" s="34"/>
      <c r="AR835" s="199" t="s">
        <v>226</v>
      </c>
      <c r="AT835" s="199" t="s">
        <v>222</v>
      </c>
      <c r="AU835" s="199" t="s">
        <v>91</v>
      </c>
      <c r="AY835" s="17" t="s">
        <v>220</v>
      </c>
      <c r="BE835" s="200">
        <f>IF(N835="základní",J835,0)</f>
        <v>0</v>
      </c>
      <c r="BF835" s="200">
        <f>IF(N835="snížená",J835,0)</f>
        <v>0</v>
      </c>
      <c r="BG835" s="200">
        <f>IF(N835="zákl. přenesená",J835,0)</f>
        <v>0</v>
      </c>
      <c r="BH835" s="200">
        <f>IF(N835="sníž. přenesená",J835,0)</f>
        <v>0</v>
      </c>
      <c r="BI835" s="200">
        <f>IF(N835="nulová",J835,0)</f>
        <v>0</v>
      </c>
      <c r="BJ835" s="17" t="s">
        <v>14</v>
      </c>
      <c r="BK835" s="200">
        <f>ROUND(I835*H835,2)</f>
        <v>0</v>
      </c>
      <c r="BL835" s="17" t="s">
        <v>226</v>
      </c>
      <c r="BM835" s="199" t="s">
        <v>970</v>
      </c>
    </row>
    <row r="836" spans="1:65" s="2" customFormat="1" ht="11.25">
      <c r="A836" s="34"/>
      <c r="B836" s="35"/>
      <c r="C836" s="36"/>
      <c r="D836" s="201" t="s">
        <v>228</v>
      </c>
      <c r="E836" s="36"/>
      <c r="F836" s="202" t="s">
        <v>969</v>
      </c>
      <c r="G836" s="36"/>
      <c r="H836" s="36"/>
      <c r="I836" s="203"/>
      <c r="J836" s="36"/>
      <c r="K836" s="36"/>
      <c r="L836" s="39"/>
      <c r="M836" s="204"/>
      <c r="N836" s="205"/>
      <c r="O836" s="71"/>
      <c r="P836" s="71"/>
      <c r="Q836" s="71"/>
      <c r="R836" s="71"/>
      <c r="S836" s="71"/>
      <c r="T836" s="72"/>
      <c r="U836" s="34"/>
      <c r="V836" s="34"/>
      <c r="W836" s="34"/>
      <c r="X836" s="34"/>
      <c r="Y836" s="34"/>
      <c r="Z836" s="34"/>
      <c r="AA836" s="34"/>
      <c r="AB836" s="34"/>
      <c r="AC836" s="34"/>
      <c r="AD836" s="34"/>
      <c r="AE836" s="34"/>
      <c r="AT836" s="17" t="s">
        <v>228</v>
      </c>
      <c r="AU836" s="17" t="s">
        <v>91</v>
      </c>
    </row>
    <row r="837" spans="1:65" s="2" customFormat="1" ht="62.65" customHeight="1">
      <c r="A837" s="34"/>
      <c r="B837" s="35"/>
      <c r="C837" s="188" t="s">
        <v>971</v>
      </c>
      <c r="D837" s="188" t="s">
        <v>222</v>
      </c>
      <c r="E837" s="189" t="s">
        <v>972</v>
      </c>
      <c r="F837" s="190" t="s">
        <v>973</v>
      </c>
      <c r="G837" s="191" t="s">
        <v>103</v>
      </c>
      <c r="H837" s="192">
        <v>14</v>
      </c>
      <c r="I837" s="193"/>
      <c r="J837" s="194">
        <f>ROUND(I837*H837,2)</f>
        <v>0</v>
      </c>
      <c r="K837" s="190" t="s">
        <v>225</v>
      </c>
      <c r="L837" s="39"/>
      <c r="M837" s="195" t="s">
        <v>1</v>
      </c>
      <c r="N837" s="196" t="s">
        <v>47</v>
      </c>
      <c r="O837" s="71"/>
      <c r="P837" s="197">
        <f>O837*H837</f>
        <v>0</v>
      </c>
      <c r="Q837" s="197">
        <v>0</v>
      </c>
      <c r="R837" s="197">
        <f>Q837*H837</f>
        <v>0</v>
      </c>
      <c r="S837" s="197">
        <v>0</v>
      </c>
      <c r="T837" s="198">
        <f>S837*H837</f>
        <v>0</v>
      </c>
      <c r="U837" s="34"/>
      <c r="V837" s="34"/>
      <c r="W837" s="34"/>
      <c r="X837" s="34"/>
      <c r="Y837" s="34"/>
      <c r="Z837" s="34"/>
      <c r="AA837" s="34"/>
      <c r="AB837" s="34"/>
      <c r="AC837" s="34"/>
      <c r="AD837" s="34"/>
      <c r="AE837" s="34"/>
      <c r="AR837" s="199" t="s">
        <v>226</v>
      </c>
      <c r="AT837" s="199" t="s">
        <v>222</v>
      </c>
      <c r="AU837" s="199" t="s">
        <v>91</v>
      </c>
      <c r="AY837" s="17" t="s">
        <v>220</v>
      </c>
      <c r="BE837" s="200">
        <f>IF(N837="základní",J837,0)</f>
        <v>0</v>
      </c>
      <c r="BF837" s="200">
        <f>IF(N837="snížená",J837,0)</f>
        <v>0</v>
      </c>
      <c r="BG837" s="200">
        <f>IF(N837="zákl. přenesená",J837,0)</f>
        <v>0</v>
      </c>
      <c r="BH837" s="200">
        <f>IF(N837="sníž. přenesená",J837,0)</f>
        <v>0</v>
      </c>
      <c r="BI837" s="200">
        <f>IF(N837="nulová",J837,0)</f>
        <v>0</v>
      </c>
      <c r="BJ837" s="17" t="s">
        <v>14</v>
      </c>
      <c r="BK837" s="200">
        <f>ROUND(I837*H837,2)</f>
        <v>0</v>
      </c>
      <c r="BL837" s="17" t="s">
        <v>226</v>
      </c>
      <c r="BM837" s="199" t="s">
        <v>974</v>
      </c>
    </row>
    <row r="838" spans="1:65" s="2" customFormat="1" ht="58.5">
      <c r="A838" s="34"/>
      <c r="B838" s="35"/>
      <c r="C838" s="36"/>
      <c r="D838" s="201" t="s">
        <v>228</v>
      </c>
      <c r="E838" s="36"/>
      <c r="F838" s="202" t="s">
        <v>975</v>
      </c>
      <c r="G838" s="36"/>
      <c r="H838" s="36"/>
      <c r="I838" s="203"/>
      <c r="J838" s="36"/>
      <c r="K838" s="36"/>
      <c r="L838" s="39"/>
      <c r="M838" s="204"/>
      <c r="N838" s="205"/>
      <c r="O838" s="71"/>
      <c r="P838" s="71"/>
      <c r="Q838" s="71"/>
      <c r="R838" s="71"/>
      <c r="S838" s="71"/>
      <c r="T838" s="72"/>
      <c r="U838" s="34"/>
      <c r="V838" s="34"/>
      <c r="W838" s="34"/>
      <c r="X838" s="34"/>
      <c r="Y838" s="34"/>
      <c r="Z838" s="34"/>
      <c r="AA838" s="34"/>
      <c r="AB838" s="34"/>
      <c r="AC838" s="34"/>
      <c r="AD838" s="34"/>
      <c r="AE838" s="34"/>
      <c r="AT838" s="17" t="s">
        <v>228</v>
      </c>
      <c r="AU838" s="17" t="s">
        <v>91</v>
      </c>
    </row>
    <row r="839" spans="1:65" s="2" customFormat="1" ht="87.75">
      <c r="A839" s="34"/>
      <c r="B839" s="35"/>
      <c r="C839" s="36"/>
      <c r="D839" s="201" t="s">
        <v>229</v>
      </c>
      <c r="E839" s="36"/>
      <c r="F839" s="206" t="s">
        <v>976</v>
      </c>
      <c r="G839" s="36"/>
      <c r="H839" s="36"/>
      <c r="I839" s="203"/>
      <c r="J839" s="36"/>
      <c r="K839" s="36"/>
      <c r="L839" s="39"/>
      <c r="M839" s="204"/>
      <c r="N839" s="205"/>
      <c r="O839" s="71"/>
      <c r="P839" s="71"/>
      <c r="Q839" s="71"/>
      <c r="R839" s="71"/>
      <c r="S839" s="71"/>
      <c r="T839" s="72"/>
      <c r="U839" s="34"/>
      <c r="V839" s="34"/>
      <c r="W839" s="34"/>
      <c r="X839" s="34"/>
      <c r="Y839" s="34"/>
      <c r="Z839" s="34"/>
      <c r="AA839" s="34"/>
      <c r="AB839" s="34"/>
      <c r="AC839" s="34"/>
      <c r="AD839" s="34"/>
      <c r="AE839" s="34"/>
      <c r="AT839" s="17" t="s">
        <v>229</v>
      </c>
      <c r="AU839" s="17" t="s">
        <v>91</v>
      </c>
    </row>
    <row r="840" spans="1:65" s="13" customFormat="1" ht="11.25">
      <c r="B840" s="207"/>
      <c r="C840" s="208"/>
      <c r="D840" s="201" t="s">
        <v>231</v>
      </c>
      <c r="E840" s="209" t="s">
        <v>1</v>
      </c>
      <c r="F840" s="210" t="s">
        <v>145</v>
      </c>
      <c r="G840" s="208"/>
      <c r="H840" s="211">
        <v>14</v>
      </c>
      <c r="I840" s="212"/>
      <c r="J840" s="208"/>
      <c r="K840" s="208"/>
      <c r="L840" s="213"/>
      <c r="M840" s="214"/>
      <c r="N840" s="215"/>
      <c r="O840" s="215"/>
      <c r="P840" s="215"/>
      <c r="Q840" s="215"/>
      <c r="R840" s="215"/>
      <c r="S840" s="215"/>
      <c r="T840" s="216"/>
      <c r="AT840" s="217" t="s">
        <v>231</v>
      </c>
      <c r="AU840" s="217" t="s">
        <v>91</v>
      </c>
      <c r="AV840" s="13" t="s">
        <v>91</v>
      </c>
      <c r="AW840" s="13" t="s">
        <v>36</v>
      </c>
      <c r="AX840" s="13" t="s">
        <v>82</v>
      </c>
      <c r="AY840" s="217" t="s">
        <v>220</v>
      </c>
    </row>
    <row r="841" spans="1:65" s="14" customFormat="1" ht="11.25">
      <c r="B841" s="218"/>
      <c r="C841" s="219"/>
      <c r="D841" s="201" t="s">
        <v>231</v>
      </c>
      <c r="E841" s="220" t="s">
        <v>1</v>
      </c>
      <c r="F841" s="221" t="s">
        <v>233</v>
      </c>
      <c r="G841" s="219"/>
      <c r="H841" s="222">
        <v>14</v>
      </c>
      <c r="I841" s="223"/>
      <c r="J841" s="219"/>
      <c r="K841" s="219"/>
      <c r="L841" s="224"/>
      <c r="M841" s="225"/>
      <c r="N841" s="226"/>
      <c r="O841" s="226"/>
      <c r="P841" s="226"/>
      <c r="Q841" s="226"/>
      <c r="R841" s="226"/>
      <c r="S841" s="226"/>
      <c r="T841" s="227"/>
      <c r="AT841" s="228" t="s">
        <v>231</v>
      </c>
      <c r="AU841" s="228" t="s">
        <v>91</v>
      </c>
      <c r="AV841" s="14" t="s">
        <v>226</v>
      </c>
      <c r="AW841" s="14" t="s">
        <v>36</v>
      </c>
      <c r="AX841" s="14" t="s">
        <v>14</v>
      </c>
      <c r="AY841" s="228" t="s">
        <v>220</v>
      </c>
    </row>
    <row r="842" spans="1:65" s="2" customFormat="1" ht="62.65" customHeight="1">
      <c r="A842" s="34"/>
      <c r="B842" s="35"/>
      <c r="C842" s="188" t="s">
        <v>977</v>
      </c>
      <c r="D842" s="188" t="s">
        <v>222</v>
      </c>
      <c r="E842" s="189" t="s">
        <v>978</v>
      </c>
      <c r="F842" s="190" t="s">
        <v>979</v>
      </c>
      <c r="G842" s="191" t="s">
        <v>103</v>
      </c>
      <c r="H842" s="192">
        <v>208</v>
      </c>
      <c r="I842" s="193"/>
      <c r="J842" s="194">
        <f>ROUND(I842*H842,2)</f>
        <v>0</v>
      </c>
      <c r="K842" s="190" t="s">
        <v>225</v>
      </c>
      <c r="L842" s="39"/>
      <c r="M842" s="195" t="s">
        <v>1</v>
      </c>
      <c r="N842" s="196" t="s">
        <v>47</v>
      </c>
      <c r="O842" s="71"/>
      <c r="P842" s="197">
        <f>O842*H842</f>
        <v>0</v>
      </c>
      <c r="Q842" s="197">
        <v>0</v>
      </c>
      <c r="R842" s="197">
        <f>Q842*H842</f>
        <v>0</v>
      </c>
      <c r="S842" s="197">
        <v>0</v>
      </c>
      <c r="T842" s="198">
        <f>S842*H842</f>
        <v>0</v>
      </c>
      <c r="U842" s="34"/>
      <c r="V842" s="34"/>
      <c r="W842" s="34"/>
      <c r="X842" s="34"/>
      <c r="Y842" s="34"/>
      <c r="Z842" s="34"/>
      <c r="AA842" s="34"/>
      <c r="AB842" s="34"/>
      <c r="AC842" s="34"/>
      <c r="AD842" s="34"/>
      <c r="AE842" s="34"/>
      <c r="AR842" s="199" t="s">
        <v>226</v>
      </c>
      <c r="AT842" s="199" t="s">
        <v>222</v>
      </c>
      <c r="AU842" s="199" t="s">
        <v>91</v>
      </c>
      <c r="AY842" s="17" t="s">
        <v>220</v>
      </c>
      <c r="BE842" s="200">
        <f>IF(N842="základní",J842,0)</f>
        <v>0</v>
      </c>
      <c r="BF842" s="200">
        <f>IF(N842="snížená",J842,0)</f>
        <v>0</v>
      </c>
      <c r="BG842" s="200">
        <f>IF(N842="zákl. přenesená",J842,0)</f>
        <v>0</v>
      </c>
      <c r="BH842" s="200">
        <f>IF(N842="sníž. přenesená",J842,0)</f>
        <v>0</v>
      </c>
      <c r="BI842" s="200">
        <f>IF(N842="nulová",J842,0)</f>
        <v>0</v>
      </c>
      <c r="BJ842" s="17" t="s">
        <v>14</v>
      </c>
      <c r="BK842" s="200">
        <f>ROUND(I842*H842,2)</f>
        <v>0</v>
      </c>
      <c r="BL842" s="17" t="s">
        <v>226</v>
      </c>
      <c r="BM842" s="199" t="s">
        <v>980</v>
      </c>
    </row>
    <row r="843" spans="1:65" s="2" customFormat="1" ht="39">
      <c r="A843" s="34"/>
      <c r="B843" s="35"/>
      <c r="C843" s="36"/>
      <c r="D843" s="201" t="s">
        <v>228</v>
      </c>
      <c r="E843" s="36"/>
      <c r="F843" s="202" t="s">
        <v>979</v>
      </c>
      <c r="G843" s="36"/>
      <c r="H843" s="36"/>
      <c r="I843" s="203"/>
      <c r="J843" s="36"/>
      <c r="K843" s="36"/>
      <c r="L843" s="39"/>
      <c r="M843" s="204"/>
      <c r="N843" s="205"/>
      <c r="O843" s="71"/>
      <c r="P843" s="71"/>
      <c r="Q843" s="71"/>
      <c r="R843" s="71"/>
      <c r="S843" s="71"/>
      <c r="T843" s="72"/>
      <c r="U843" s="34"/>
      <c r="V843" s="34"/>
      <c r="W843" s="34"/>
      <c r="X843" s="34"/>
      <c r="Y843" s="34"/>
      <c r="Z843" s="34"/>
      <c r="AA843" s="34"/>
      <c r="AB843" s="34"/>
      <c r="AC843" s="34"/>
      <c r="AD843" s="34"/>
      <c r="AE843" s="34"/>
      <c r="AT843" s="17" t="s">
        <v>228</v>
      </c>
      <c r="AU843" s="17" t="s">
        <v>91</v>
      </c>
    </row>
    <row r="844" spans="1:65" s="2" customFormat="1" ht="58.5">
      <c r="A844" s="34"/>
      <c r="B844" s="35"/>
      <c r="C844" s="36"/>
      <c r="D844" s="201" t="s">
        <v>229</v>
      </c>
      <c r="E844" s="36"/>
      <c r="F844" s="206" t="s">
        <v>981</v>
      </c>
      <c r="G844" s="36"/>
      <c r="H844" s="36"/>
      <c r="I844" s="203"/>
      <c r="J844" s="36"/>
      <c r="K844" s="36"/>
      <c r="L844" s="39"/>
      <c r="M844" s="204"/>
      <c r="N844" s="205"/>
      <c r="O844" s="71"/>
      <c r="P844" s="71"/>
      <c r="Q844" s="71"/>
      <c r="R844" s="71"/>
      <c r="S844" s="71"/>
      <c r="T844" s="72"/>
      <c r="U844" s="34"/>
      <c r="V844" s="34"/>
      <c r="W844" s="34"/>
      <c r="X844" s="34"/>
      <c r="Y844" s="34"/>
      <c r="Z844" s="34"/>
      <c r="AA844" s="34"/>
      <c r="AB844" s="34"/>
      <c r="AC844" s="34"/>
      <c r="AD844" s="34"/>
      <c r="AE844" s="34"/>
      <c r="AT844" s="17" t="s">
        <v>229</v>
      </c>
      <c r="AU844" s="17" t="s">
        <v>91</v>
      </c>
    </row>
    <row r="845" spans="1:65" s="13" customFormat="1" ht="11.25">
      <c r="B845" s="207"/>
      <c r="C845" s="208"/>
      <c r="D845" s="201" t="s">
        <v>231</v>
      </c>
      <c r="E845" s="209" t="s">
        <v>1</v>
      </c>
      <c r="F845" s="210" t="s">
        <v>142</v>
      </c>
      <c r="G845" s="208"/>
      <c r="H845" s="211">
        <v>118</v>
      </c>
      <c r="I845" s="212"/>
      <c r="J845" s="208"/>
      <c r="K845" s="208"/>
      <c r="L845" s="213"/>
      <c r="M845" s="214"/>
      <c r="N845" s="215"/>
      <c r="O845" s="215"/>
      <c r="P845" s="215"/>
      <c r="Q845" s="215"/>
      <c r="R845" s="215"/>
      <c r="S845" s="215"/>
      <c r="T845" s="216"/>
      <c r="AT845" s="217" t="s">
        <v>231</v>
      </c>
      <c r="AU845" s="217" t="s">
        <v>91</v>
      </c>
      <c r="AV845" s="13" t="s">
        <v>91</v>
      </c>
      <c r="AW845" s="13" t="s">
        <v>36</v>
      </c>
      <c r="AX845" s="13" t="s">
        <v>82</v>
      </c>
      <c r="AY845" s="217" t="s">
        <v>220</v>
      </c>
    </row>
    <row r="846" spans="1:65" s="13" customFormat="1" ht="22.5">
      <c r="B846" s="207"/>
      <c r="C846" s="208"/>
      <c r="D846" s="201" t="s">
        <v>231</v>
      </c>
      <c r="E846" s="209" t="s">
        <v>1</v>
      </c>
      <c r="F846" s="210" t="s">
        <v>982</v>
      </c>
      <c r="G846" s="208"/>
      <c r="H846" s="211">
        <v>90</v>
      </c>
      <c r="I846" s="212"/>
      <c r="J846" s="208"/>
      <c r="K846" s="208"/>
      <c r="L846" s="213"/>
      <c r="M846" s="214"/>
      <c r="N846" s="215"/>
      <c r="O846" s="215"/>
      <c r="P846" s="215"/>
      <c r="Q846" s="215"/>
      <c r="R846" s="215"/>
      <c r="S846" s="215"/>
      <c r="T846" s="216"/>
      <c r="AT846" s="217" t="s">
        <v>231</v>
      </c>
      <c r="AU846" s="217" t="s">
        <v>91</v>
      </c>
      <c r="AV846" s="13" t="s">
        <v>91</v>
      </c>
      <c r="AW846" s="13" t="s">
        <v>36</v>
      </c>
      <c r="AX846" s="13" t="s">
        <v>82</v>
      </c>
      <c r="AY846" s="217" t="s">
        <v>220</v>
      </c>
    </row>
    <row r="847" spans="1:65" s="14" customFormat="1" ht="11.25">
      <c r="B847" s="218"/>
      <c r="C847" s="219"/>
      <c r="D847" s="201" t="s">
        <v>231</v>
      </c>
      <c r="E847" s="220" t="s">
        <v>1</v>
      </c>
      <c r="F847" s="221" t="s">
        <v>233</v>
      </c>
      <c r="G847" s="219"/>
      <c r="H847" s="222">
        <v>208</v>
      </c>
      <c r="I847" s="223"/>
      <c r="J847" s="219"/>
      <c r="K847" s="219"/>
      <c r="L847" s="224"/>
      <c r="M847" s="225"/>
      <c r="N847" s="226"/>
      <c r="O847" s="226"/>
      <c r="P847" s="226"/>
      <c r="Q847" s="226"/>
      <c r="R847" s="226"/>
      <c r="S847" s="226"/>
      <c r="T847" s="227"/>
      <c r="AT847" s="228" t="s">
        <v>231</v>
      </c>
      <c r="AU847" s="228" t="s">
        <v>91</v>
      </c>
      <c r="AV847" s="14" t="s">
        <v>226</v>
      </c>
      <c r="AW847" s="14" t="s">
        <v>36</v>
      </c>
      <c r="AX847" s="14" t="s">
        <v>14</v>
      </c>
      <c r="AY847" s="228" t="s">
        <v>220</v>
      </c>
    </row>
    <row r="848" spans="1:65" s="2" customFormat="1" ht="49.15" customHeight="1">
      <c r="A848" s="34"/>
      <c r="B848" s="35"/>
      <c r="C848" s="188" t="s">
        <v>983</v>
      </c>
      <c r="D848" s="188" t="s">
        <v>222</v>
      </c>
      <c r="E848" s="189" t="s">
        <v>984</v>
      </c>
      <c r="F848" s="190" t="s">
        <v>985</v>
      </c>
      <c r="G848" s="191" t="s">
        <v>113</v>
      </c>
      <c r="H848" s="192">
        <v>32.5</v>
      </c>
      <c r="I848" s="193"/>
      <c r="J848" s="194">
        <f>ROUND(I848*H848,2)</f>
        <v>0</v>
      </c>
      <c r="K848" s="190" t="s">
        <v>225</v>
      </c>
      <c r="L848" s="39"/>
      <c r="M848" s="195" t="s">
        <v>1</v>
      </c>
      <c r="N848" s="196" t="s">
        <v>47</v>
      </c>
      <c r="O848" s="71"/>
      <c r="P848" s="197">
        <f>O848*H848</f>
        <v>0</v>
      </c>
      <c r="Q848" s="197">
        <v>0</v>
      </c>
      <c r="R848" s="197">
        <f>Q848*H848</f>
        <v>0</v>
      </c>
      <c r="S848" s="197">
        <v>0</v>
      </c>
      <c r="T848" s="198">
        <f>S848*H848</f>
        <v>0</v>
      </c>
      <c r="U848" s="34"/>
      <c r="V848" s="34"/>
      <c r="W848" s="34"/>
      <c r="X848" s="34"/>
      <c r="Y848" s="34"/>
      <c r="Z848" s="34"/>
      <c r="AA848" s="34"/>
      <c r="AB848" s="34"/>
      <c r="AC848" s="34"/>
      <c r="AD848" s="34"/>
      <c r="AE848" s="34"/>
      <c r="AR848" s="199" t="s">
        <v>226</v>
      </c>
      <c r="AT848" s="199" t="s">
        <v>222</v>
      </c>
      <c r="AU848" s="199" t="s">
        <v>91</v>
      </c>
      <c r="AY848" s="17" t="s">
        <v>220</v>
      </c>
      <c r="BE848" s="200">
        <f>IF(N848="základní",J848,0)</f>
        <v>0</v>
      </c>
      <c r="BF848" s="200">
        <f>IF(N848="snížená",J848,0)</f>
        <v>0</v>
      </c>
      <c r="BG848" s="200">
        <f>IF(N848="zákl. přenesená",J848,0)</f>
        <v>0</v>
      </c>
      <c r="BH848" s="200">
        <f>IF(N848="sníž. přenesená",J848,0)</f>
        <v>0</v>
      </c>
      <c r="BI848" s="200">
        <f>IF(N848="nulová",J848,0)</f>
        <v>0</v>
      </c>
      <c r="BJ848" s="17" t="s">
        <v>14</v>
      </c>
      <c r="BK848" s="200">
        <f>ROUND(I848*H848,2)</f>
        <v>0</v>
      </c>
      <c r="BL848" s="17" t="s">
        <v>226</v>
      </c>
      <c r="BM848" s="199" t="s">
        <v>986</v>
      </c>
    </row>
    <row r="849" spans="1:65" s="2" customFormat="1" ht="39">
      <c r="A849" s="34"/>
      <c r="B849" s="35"/>
      <c r="C849" s="36"/>
      <c r="D849" s="201" t="s">
        <v>228</v>
      </c>
      <c r="E849" s="36"/>
      <c r="F849" s="202" t="s">
        <v>985</v>
      </c>
      <c r="G849" s="36"/>
      <c r="H849" s="36"/>
      <c r="I849" s="203"/>
      <c r="J849" s="36"/>
      <c r="K849" s="36"/>
      <c r="L849" s="39"/>
      <c r="M849" s="204"/>
      <c r="N849" s="205"/>
      <c r="O849" s="71"/>
      <c r="P849" s="71"/>
      <c r="Q849" s="71"/>
      <c r="R849" s="71"/>
      <c r="S849" s="71"/>
      <c r="T849" s="72"/>
      <c r="U849" s="34"/>
      <c r="V849" s="34"/>
      <c r="W849" s="34"/>
      <c r="X849" s="34"/>
      <c r="Y849" s="34"/>
      <c r="Z849" s="34"/>
      <c r="AA849" s="34"/>
      <c r="AB849" s="34"/>
      <c r="AC849" s="34"/>
      <c r="AD849" s="34"/>
      <c r="AE849" s="34"/>
      <c r="AT849" s="17" t="s">
        <v>228</v>
      </c>
      <c r="AU849" s="17" t="s">
        <v>91</v>
      </c>
    </row>
    <row r="850" spans="1:65" s="2" customFormat="1" ht="58.5">
      <c r="A850" s="34"/>
      <c r="B850" s="35"/>
      <c r="C850" s="36"/>
      <c r="D850" s="201" t="s">
        <v>229</v>
      </c>
      <c r="E850" s="36"/>
      <c r="F850" s="206" t="s">
        <v>981</v>
      </c>
      <c r="G850" s="36"/>
      <c r="H850" s="36"/>
      <c r="I850" s="203"/>
      <c r="J850" s="36"/>
      <c r="K850" s="36"/>
      <c r="L850" s="39"/>
      <c r="M850" s="204"/>
      <c r="N850" s="205"/>
      <c r="O850" s="71"/>
      <c r="P850" s="71"/>
      <c r="Q850" s="71"/>
      <c r="R850" s="71"/>
      <c r="S850" s="71"/>
      <c r="T850" s="72"/>
      <c r="U850" s="34"/>
      <c r="V850" s="34"/>
      <c r="W850" s="34"/>
      <c r="X850" s="34"/>
      <c r="Y850" s="34"/>
      <c r="Z850" s="34"/>
      <c r="AA850" s="34"/>
      <c r="AB850" s="34"/>
      <c r="AC850" s="34"/>
      <c r="AD850" s="34"/>
      <c r="AE850" s="34"/>
      <c r="AT850" s="17" t="s">
        <v>229</v>
      </c>
      <c r="AU850" s="17" t="s">
        <v>91</v>
      </c>
    </row>
    <row r="851" spans="1:65" s="13" customFormat="1" ht="11.25">
      <c r="B851" s="207"/>
      <c r="C851" s="208"/>
      <c r="D851" s="201" t="s">
        <v>231</v>
      </c>
      <c r="E851" s="209" t="s">
        <v>1</v>
      </c>
      <c r="F851" s="210" t="s">
        <v>152</v>
      </c>
      <c r="G851" s="208"/>
      <c r="H851" s="211">
        <v>32.5</v>
      </c>
      <c r="I851" s="212"/>
      <c r="J851" s="208"/>
      <c r="K851" s="208"/>
      <c r="L851" s="213"/>
      <c r="M851" s="214"/>
      <c r="N851" s="215"/>
      <c r="O851" s="215"/>
      <c r="P851" s="215"/>
      <c r="Q851" s="215"/>
      <c r="R851" s="215"/>
      <c r="S851" s="215"/>
      <c r="T851" s="216"/>
      <c r="AT851" s="217" t="s">
        <v>231</v>
      </c>
      <c r="AU851" s="217" t="s">
        <v>91</v>
      </c>
      <c r="AV851" s="13" t="s">
        <v>91</v>
      </c>
      <c r="AW851" s="13" t="s">
        <v>36</v>
      </c>
      <c r="AX851" s="13" t="s">
        <v>82</v>
      </c>
      <c r="AY851" s="217" t="s">
        <v>220</v>
      </c>
    </row>
    <row r="852" spans="1:65" s="14" customFormat="1" ht="11.25">
      <c r="B852" s="218"/>
      <c r="C852" s="219"/>
      <c r="D852" s="201" t="s">
        <v>231</v>
      </c>
      <c r="E852" s="220" t="s">
        <v>1</v>
      </c>
      <c r="F852" s="221" t="s">
        <v>233</v>
      </c>
      <c r="G852" s="219"/>
      <c r="H852" s="222">
        <v>32.5</v>
      </c>
      <c r="I852" s="223"/>
      <c r="J852" s="219"/>
      <c r="K852" s="219"/>
      <c r="L852" s="224"/>
      <c r="M852" s="225"/>
      <c r="N852" s="226"/>
      <c r="O852" s="226"/>
      <c r="P852" s="226"/>
      <c r="Q852" s="226"/>
      <c r="R852" s="226"/>
      <c r="S852" s="226"/>
      <c r="T852" s="227"/>
      <c r="AT852" s="228" t="s">
        <v>231</v>
      </c>
      <c r="AU852" s="228" t="s">
        <v>91</v>
      </c>
      <c r="AV852" s="14" t="s">
        <v>226</v>
      </c>
      <c r="AW852" s="14" t="s">
        <v>36</v>
      </c>
      <c r="AX852" s="14" t="s">
        <v>14</v>
      </c>
      <c r="AY852" s="228" t="s">
        <v>220</v>
      </c>
    </row>
    <row r="853" spans="1:65" s="2" customFormat="1" ht="76.349999999999994" customHeight="1">
      <c r="A853" s="34"/>
      <c r="B853" s="35"/>
      <c r="C853" s="188" t="s">
        <v>987</v>
      </c>
      <c r="D853" s="188" t="s">
        <v>222</v>
      </c>
      <c r="E853" s="189" t="s">
        <v>988</v>
      </c>
      <c r="F853" s="190" t="s">
        <v>989</v>
      </c>
      <c r="G853" s="191" t="s">
        <v>113</v>
      </c>
      <c r="H853" s="192">
        <v>23</v>
      </c>
      <c r="I853" s="193"/>
      <c r="J853" s="194">
        <f>ROUND(I853*H853,2)</f>
        <v>0</v>
      </c>
      <c r="K853" s="190" t="s">
        <v>225</v>
      </c>
      <c r="L853" s="39"/>
      <c r="M853" s="195" t="s">
        <v>1</v>
      </c>
      <c r="N853" s="196" t="s">
        <v>47</v>
      </c>
      <c r="O853" s="71"/>
      <c r="P853" s="197">
        <f>O853*H853</f>
        <v>0</v>
      </c>
      <c r="Q853" s="197">
        <v>0</v>
      </c>
      <c r="R853" s="197">
        <f>Q853*H853</f>
        <v>0</v>
      </c>
      <c r="S853" s="197">
        <v>0</v>
      </c>
      <c r="T853" s="198">
        <f>S853*H853</f>
        <v>0</v>
      </c>
      <c r="U853" s="34"/>
      <c r="V853" s="34"/>
      <c r="W853" s="34"/>
      <c r="X853" s="34"/>
      <c r="Y853" s="34"/>
      <c r="Z853" s="34"/>
      <c r="AA853" s="34"/>
      <c r="AB853" s="34"/>
      <c r="AC853" s="34"/>
      <c r="AD853" s="34"/>
      <c r="AE853" s="34"/>
      <c r="AR853" s="199" t="s">
        <v>226</v>
      </c>
      <c r="AT853" s="199" t="s">
        <v>222</v>
      </c>
      <c r="AU853" s="199" t="s">
        <v>91</v>
      </c>
      <c r="AY853" s="17" t="s">
        <v>220</v>
      </c>
      <c r="BE853" s="200">
        <f>IF(N853="základní",J853,0)</f>
        <v>0</v>
      </c>
      <c r="BF853" s="200">
        <f>IF(N853="snížená",J853,0)</f>
        <v>0</v>
      </c>
      <c r="BG853" s="200">
        <f>IF(N853="zákl. přenesená",J853,0)</f>
        <v>0</v>
      </c>
      <c r="BH853" s="200">
        <f>IF(N853="sníž. přenesená",J853,0)</f>
        <v>0</v>
      </c>
      <c r="BI853" s="200">
        <f>IF(N853="nulová",J853,0)</f>
        <v>0</v>
      </c>
      <c r="BJ853" s="17" t="s">
        <v>14</v>
      </c>
      <c r="BK853" s="200">
        <f>ROUND(I853*H853,2)</f>
        <v>0</v>
      </c>
      <c r="BL853" s="17" t="s">
        <v>226</v>
      </c>
      <c r="BM853" s="199" t="s">
        <v>990</v>
      </c>
    </row>
    <row r="854" spans="1:65" s="2" customFormat="1" ht="48.75">
      <c r="A854" s="34"/>
      <c r="B854" s="35"/>
      <c r="C854" s="36"/>
      <c r="D854" s="201" t="s">
        <v>228</v>
      </c>
      <c r="E854" s="36"/>
      <c r="F854" s="202" t="s">
        <v>991</v>
      </c>
      <c r="G854" s="36"/>
      <c r="H854" s="36"/>
      <c r="I854" s="203"/>
      <c r="J854" s="36"/>
      <c r="K854" s="36"/>
      <c r="L854" s="39"/>
      <c r="M854" s="204"/>
      <c r="N854" s="205"/>
      <c r="O854" s="71"/>
      <c r="P854" s="71"/>
      <c r="Q854" s="71"/>
      <c r="R854" s="71"/>
      <c r="S854" s="71"/>
      <c r="T854" s="72"/>
      <c r="U854" s="34"/>
      <c r="V854" s="34"/>
      <c r="W854" s="34"/>
      <c r="X854" s="34"/>
      <c r="Y854" s="34"/>
      <c r="Z854" s="34"/>
      <c r="AA854" s="34"/>
      <c r="AB854" s="34"/>
      <c r="AC854" s="34"/>
      <c r="AD854" s="34"/>
      <c r="AE854" s="34"/>
      <c r="AT854" s="17" t="s">
        <v>228</v>
      </c>
      <c r="AU854" s="17" t="s">
        <v>91</v>
      </c>
    </row>
    <row r="855" spans="1:65" s="2" customFormat="1" ht="48.75">
      <c r="A855" s="34"/>
      <c r="B855" s="35"/>
      <c r="C855" s="36"/>
      <c r="D855" s="201" t="s">
        <v>229</v>
      </c>
      <c r="E855" s="36"/>
      <c r="F855" s="206" t="s">
        <v>992</v>
      </c>
      <c r="G855" s="36"/>
      <c r="H855" s="36"/>
      <c r="I855" s="203"/>
      <c r="J855" s="36"/>
      <c r="K855" s="36"/>
      <c r="L855" s="39"/>
      <c r="M855" s="204"/>
      <c r="N855" s="205"/>
      <c r="O855" s="71"/>
      <c r="P855" s="71"/>
      <c r="Q855" s="71"/>
      <c r="R855" s="71"/>
      <c r="S855" s="71"/>
      <c r="T855" s="72"/>
      <c r="U855" s="34"/>
      <c r="V855" s="34"/>
      <c r="W855" s="34"/>
      <c r="X855" s="34"/>
      <c r="Y855" s="34"/>
      <c r="Z855" s="34"/>
      <c r="AA855" s="34"/>
      <c r="AB855" s="34"/>
      <c r="AC855" s="34"/>
      <c r="AD855" s="34"/>
      <c r="AE855" s="34"/>
      <c r="AT855" s="17" t="s">
        <v>229</v>
      </c>
      <c r="AU855" s="17" t="s">
        <v>91</v>
      </c>
    </row>
    <row r="856" spans="1:65" s="13" customFormat="1" ht="11.25">
      <c r="B856" s="207"/>
      <c r="C856" s="208"/>
      <c r="D856" s="201" t="s">
        <v>231</v>
      </c>
      <c r="E856" s="209" t="s">
        <v>1</v>
      </c>
      <c r="F856" s="210" t="s">
        <v>139</v>
      </c>
      <c r="G856" s="208"/>
      <c r="H856" s="211">
        <v>23</v>
      </c>
      <c r="I856" s="212"/>
      <c r="J856" s="208"/>
      <c r="K856" s="208"/>
      <c r="L856" s="213"/>
      <c r="M856" s="214"/>
      <c r="N856" s="215"/>
      <c r="O856" s="215"/>
      <c r="P856" s="215"/>
      <c r="Q856" s="215"/>
      <c r="R856" s="215"/>
      <c r="S856" s="215"/>
      <c r="T856" s="216"/>
      <c r="AT856" s="217" t="s">
        <v>231</v>
      </c>
      <c r="AU856" s="217" t="s">
        <v>91</v>
      </c>
      <c r="AV856" s="13" t="s">
        <v>91</v>
      </c>
      <c r="AW856" s="13" t="s">
        <v>36</v>
      </c>
      <c r="AX856" s="13" t="s">
        <v>82</v>
      </c>
      <c r="AY856" s="217" t="s">
        <v>220</v>
      </c>
    </row>
    <row r="857" spans="1:65" s="14" customFormat="1" ht="11.25">
      <c r="B857" s="218"/>
      <c r="C857" s="219"/>
      <c r="D857" s="201" t="s">
        <v>231</v>
      </c>
      <c r="E857" s="220" t="s">
        <v>1</v>
      </c>
      <c r="F857" s="221" t="s">
        <v>233</v>
      </c>
      <c r="G857" s="219"/>
      <c r="H857" s="222">
        <v>23</v>
      </c>
      <c r="I857" s="223"/>
      <c r="J857" s="219"/>
      <c r="K857" s="219"/>
      <c r="L857" s="224"/>
      <c r="M857" s="225"/>
      <c r="N857" s="226"/>
      <c r="O857" s="226"/>
      <c r="P857" s="226"/>
      <c r="Q857" s="226"/>
      <c r="R857" s="226"/>
      <c r="S857" s="226"/>
      <c r="T857" s="227"/>
      <c r="AT857" s="228" t="s">
        <v>231</v>
      </c>
      <c r="AU857" s="228" t="s">
        <v>91</v>
      </c>
      <c r="AV857" s="14" t="s">
        <v>226</v>
      </c>
      <c r="AW857" s="14" t="s">
        <v>36</v>
      </c>
      <c r="AX857" s="14" t="s">
        <v>14</v>
      </c>
      <c r="AY857" s="228" t="s">
        <v>220</v>
      </c>
    </row>
    <row r="858" spans="1:65" s="12" customFormat="1" ht="22.9" customHeight="1">
      <c r="B858" s="172"/>
      <c r="C858" s="173"/>
      <c r="D858" s="174" t="s">
        <v>81</v>
      </c>
      <c r="E858" s="186" t="s">
        <v>993</v>
      </c>
      <c r="F858" s="186" t="s">
        <v>994</v>
      </c>
      <c r="G858" s="173"/>
      <c r="H858" s="173"/>
      <c r="I858" s="176"/>
      <c r="J858" s="187">
        <f>BK858</f>
        <v>0</v>
      </c>
      <c r="K858" s="173"/>
      <c r="L858" s="178"/>
      <c r="M858" s="179"/>
      <c r="N858" s="180"/>
      <c r="O858" s="180"/>
      <c r="P858" s="181">
        <f>SUM(P859:P905)</f>
        <v>0</v>
      </c>
      <c r="Q858" s="180"/>
      <c r="R858" s="181">
        <f>SUM(R859:R905)</f>
        <v>0</v>
      </c>
      <c r="S858" s="180"/>
      <c r="T858" s="182">
        <f>SUM(T859:T905)</f>
        <v>0</v>
      </c>
      <c r="AR858" s="183" t="s">
        <v>14</v>
      </c>
      <c r="AT858" s="184" t="s">
        <v>81</v>
      </c>
      <c r="AU858" s="184" t="s">
        <v>14</v>
      </c>
      <c r="AY858" s="183" t="s">
        <v>220</v>
      </c>
      <c r="BK858" s="185">
        <f>SUM(BK859:BK905)</f>
        <v>0</v>
      </c>
    </row>
    <row r="859" spans="1:65" s="2" customFormat="1" ht="37.9" customHeight="1">
      <c r="A859" s="34"/>
      <c r="B859" s="35"/>
      <c r="C859" s="188" t="s">
        <v>995</v>
      </c>
      <c r="D859" s="188" t="s">
        <v>222</v>
      </c>
      <c r="E859" s="189" t="s">
        <v>996</v>
      </c>
      <c r="F859" s="190" t="s">
        <v>997</v>
      </c>
      <c r="G859" s="191" t="s">
        <v>168</v>
      </c>
      <c r="H859" s="192">
        <v>3874.2910000000002</v>
      </c>
      <c r="I859" s="193"/>
      <c r="J859" s="194">
        <f>ROUND(I859*H859,2)</f>
        <v>0</v>
      </c>
      <c r="K859" s="190" t="s">
        <v>225</v>
      </c>
      <c r="L859" s="39"/>
      <c r="M859" s="195" t="s">
        <v>1</v>
      </c>
      <c r="N859" s="196" t="s">
        <v>47</v>
      </c>
      <c r="O859" s="71"/>
      <c r="P859" s="197">
        <f>O859*H859</f>
        <v>0</v>
      </c>
      <c r="Q859" s="197">
        <v>0</v>
      </c>
      <c r="R859" s="197">
        <f>Q859*H859</f>
        <v>0</v>
      </c>
      <c r="S859" s="197">
        <v>0</v>
      </c>
      <c r="T859" s="198">
        <f>S859*H859</f>
        <v>0</v>
      </c>
      <c r="U859" s="34"/>
      <c r="V859" s="34"/>
      <c r="W859" s="34"/>
      <c r="X859" s="34"/>
      <c r="Y859" s="34"/>
      <c r="Z859" s="34"/>
      <c r="AA859" s="34"/>
      <c r="AB859" s="34"/>
      <c r="AC859" s="34"/>
      <c r="AD859" s="34"/>
      <c r="AE859" s="34"/>
      <c r="AR859" s="199" t="s">
        <v>226</v>
      </c>
      <c r="AT859" s="199" t="s">
        <v>222</v>
      </c>
      <c r="AU859" s="199" t="s">
        <v>91</v>
      </c>
      <c r="AY859" s="17" t="s">
        <v>220</v>
      </c>
      <c r="BE859" s="200">
        <f>IF(N859="základní",J859,0)</f>
        <v>0</v>
      </c>
      <c r="BF859" s="200">
        <f>IF(N859="snížená",J859,0)</f>
        <v>0</v>
      </c>
      <c r="BG859" s="200">
        <f>IF(N859="zákl. přenesená",J859,0)</f>
        <v>0</v>
      </c>
      <c r="BH859" s="200">
        <f>IF(N859="sníž. přenesená",J859,0)</f>
        <v>0</v>
      </c>
      <c r="BI859" s="200">
        <f>IF(N859="nulová",J859,0)</f>
        <v>0</v>
      </c>
      <c r="BJ859" s="17" t="s">
        <v>14</v>
      </c>
      <c r="BK859" s="200">
        <f>ROUND(I859*H859,2)</f>
        <v>0</v>
      </c>
      <c r="BL859" s="17" t="s">
        <v>226</v>
      </c>
      <c r="BM859" s="199" t="s">
        <v>998</v>
      </c>
    </row>
    <row r="860" spans="1:65" s="2" customFormat="1" ht="19.5">
      <c r="A860" s="34"/>
      <c r="B860" s="35"/>
      <c r="C860" s="36"/>
      <c r="D860" s="201" t="s">
        <v>228</v>
      </c>
      <c r="E860" s="36"/>
      <c r="F860" s="202" t="s">
        <v>997</v>
      </c>
      <c r="G860" s="36"/>
      <c r="H860" s="36"/>
      <c r="I860" s="203"/>
      <c r="J860" s="36"/>
      <c r="K860" s="36"/>
      <c r="L860" s="39"/>
      <c r="M860" s="204"/>
      <c r="N860" s="205"/>
      <c r="O860" s="71"/>
      <c r="P860" s="71"/>
      <c r="Q860" s="71"/>
      <c r="R860" s="71"/>
      <c r="S860" s="71"/>
      <c r="T860" s="72"/>
      <c r="U860" s="34"/>
      <c r="V860" s="34"/>
      <c r="W860" s="34"/>
      <c r="X860" s="34"/>
      <c r="Y860" s="34"/>
      <c r="Z860" s="34"/>
      <c r="AA860" s="34"/>
      <c r="AB860" s="34"/>
      <c r="AC860" s="34"/>
      <c r="AD860" s="34"/>
      <c r="AE860" s="34"/>
      <c r="AT860" s="17" t="s">
        <v>228</v>
      </c>
      <c r="AU860" s="17" t="s">
        <v>91</v>
      </c>
    </row>
    <row r="861" spans="1:65" s="13" customFormat="1" ht="11.25">
      <c r="B861" s="207"/>
      <c r="C861" s="208"/>
      <c r="D861" s="201" t="s">
        <v>231</v>
      </c>
      <c r="E861" s="209" t="s">
        <v>1</v>
      </c>
      <c r="F861" s="210" t="s">
        <v>170</v>
      </c>
      <c r="G861" s="208"/>
      <c r="H861" s="211">
        <v>3874.2910000000002</v>
      </c>
      <c r="I861" s="212"/>
      <c r="J861" s="208"/>
      <c r="K861" s="208"/>
      <c r="L861" s="213"/>
      <c r="M861" s="214"/>
      <c r="N861" s="215"/>
      <c r="O861" s="215"/>
      <c r="P861" s="215"/>
      <c r="Q861" s="215"/>
      <c r="R861" s="215"/>
      <c r="S861" s="215"/>
      <c r="T861" s="216"/>
      <c r="AT861" s="217" t="s">
        <v>231</v>
      </c>
      <c r="AU861" s="217" t="s">
        <v>91</v>
      </c>
      <c r="AV861" s="13" t="s">
        <v>91</v>
      </c>
      <c r="AW861" s="13" t="s">
        <v>36</v>
      </c>
      <c r="AX861" s="13" t="s">
        <v>82</v>
      </c>
      <c r="AY861" s="217" t="s">
        <v>220</v>
      </c>
    </row>
    <row r="862" spans="1:65" s="14" customFormat="1" ht="11.25">
      <c r="B862" s="218"/>
      <c r="C862" s="219"/>
      <c r="D862" s="201" t="s">
        <v>231</v>
      </c>
      <c r="E862" s="220" t="s">
        <v>1</v>
      </c>
      <c r="F862" s="221" t="s">
        <v>233</v>
      </c>
      <c r="G862" s="219"/>
      <c r="H862" s="222">
        <v>3874.2910000000002</v>
      </c>
      <c r="I862" s="223"/>
      <c r="J862" s="219"/>
      <c r="K862" s="219"/>
      <c r="L862" s="224"/>
      <c r="M862" s="225"/>
      <c r="N862" s="226"/>
      <c r="O862" s="226"/>
      <c r="P862" s="226"/>
      <c r="Q862" s="226"/>
      <c r="R862" s="226"/>
      <c r="S862" s="226"/>
      <c r="T862" s="227"/>
      <c r="AT862" s="228" t="s">
        <v>231</v>
      </c>
      <c r="AU862" s="228" t="s">
        <v>91</v>
      </c>
      <c r="AV862" s="14" t="s">
        <v>226</v>
      </c>
      <c r="AW862" s="14" t="s">
        <v>36</v>
      </c>
      <c r="AX862" s="14" t="s">
        <v>14</v>
      </c>
      <c r="AY862" s="228" t="s">
        <v>220</v>
      </c>
    </row>
    <row r="863" spans="1:65" s="2" customFormat="1" ht="37.9" customHeight="1">
      <c r="A863" s="34"/>
      <c r="B863" s="35"/>
      <c r="C863" s="188" t="s">
        <v>999</v>
      </c>
      <c r="D863" s="188" t="s">
        <v>222</v>
      </c>
      <c r="E863" s="189" t="s">
        <v>1000</v>
      </c>
      <c r="F863" s="190" t="s">
        <v>1001</v>
      </c>
      <c r="G863" s="191" t="s">
        <v>168</v>
      </c>
      <c r="H863" s="192">
        <v>54240.074000000001</v>
      </c>
      <c r="I863" s="193"/>
      <c r="J863" s="194">
        <f>ROUND(I863*H863,2)</f>
        <v>0</v>
      </c>
      <c r="K863" s="190" t="s">
        <v>225</v>
      </c>
      <c r="L863" s="39"/>
      <c r="M863" s="195" t="s">
        <v>1</v>
      </c>
      <c r="N863" s="196" t="s">
        <v>47</v>
      </c>
      <c r="O863" s="71"/>
      <c r="P863" s="197">
        <f>O863*H863</f>
        <v>0</v>
      </c>
      <c r="Q863" s="197">
        <v>0</v>
      </c>
      <c r="R863" s="197">
        <f>Q863*H863</f>
        <v>0</v>
      </c>
      <c r="S863" s="197">
        <v>0</v>
      </c>
      <c r="T863" s="198">
        <f>S863*H863</f>
        <v>0</v>
      </c>
      <c r="U863" s="34"/>
      <c r="V863" s="34"/>
      <c r="W863" s="34"/>
      <c r="X863" s="34"/>
      <c r="Y863" s="34"/>
      <c r="Z863" s="34"/>
      <c r="AA863" s="34"/>
      <c r="AB863" s="34"/>
      <c r="AC863" s="34"/>
      <c r="AD863" s="34"/>
      <c r="AE863" s="34"/>
      <c r="AR863" s="199" t="s">
        <v>226</v>
      </c>
      <c r="AT863" s="199" t="s">
        <v>222</v>
      </c>
      <c r="AU863" s="199" t="s">
        <v>91</v>
      </c>
      <c r="AY863" s="17" t="s">
        <v>220</v>
      </c>
      <c r="BE863" s="200">
        <f>IF(N863="základní",J863,0)</f>
        <v>0</v>
      </c>
      <c r="BF863" s="200">
        <f>IF(N863="snížená",J863,0)</f>
        <v>0</v>
      </c>
      <c r="BG863" s="200">
        <f>IF(N863="zákl. přenesená",J863,0)</f>
        <v>0</v>
      </c>
      <c r="BH863" s="200">
        <f>IF(N863="sníž. přenesená",J863,0)</f>
        <v>0</v>
      </c>
      <c r="BI863" s="200">
        <f>IF(N863="nulová",J863,0)</f>
        <v>0</v>
      </c>
      <c r="BJ863" s="17" t="s">
        <v>14</v>
      </c>
      <c r="BK863" s="200">
        <f>ROUND(I863*H863,2)</f>
        <v>0</v>
      </c>
      <c r="BL863" s="17" t="s">
        <v>226</v>
      </c>
      <c r="BM863" s="199" t="s">
        <v>1002</v>
      </c>
    </row>
    <row r="864" spans="1:65" s="2" customFormat="1" ht="29.25">
      <c r="A864" s="34"/>
      <c r="B864" s="35"/>
      <c r="C864" s="36"/>
      <c r="D864" s="201" t="s">
        <v>228</v>
      </c>
      <c r="E864" s="36"/>
      <c r="F864" s="202" t="s">
        <v>1001</v>
      </c>
      <c r="G864" s="36"/>
      <c r="H864" s="36"/>
      <c r="I864" s="203"/>
      <c r="J864" s="36"/>
      <c r="K864" s="36"/>
      <c r="L864" s="39"/>
      <c r="M864" s="204"/>
      <c r="N864" s="205"/>
      <c r="O864" s="71"/>
      <c r="P864" s="71"/>
      <c r="Q864" s="71"/>
      <c r="R864" s="71"/>
      <c r="S864" s="71"/>
      <c r="T864" s="72"/>
      <c r="U864" s="34"/>
      <c r="V864" s="34"/>
      <c r="W864" s="34"/>
      <c r="X864" s="34"/>
      <c r="Y864" s="34"/>
      <c r="Z864" s="34"/>
      <c r="AA864" s="34"/>
      <c r="AB864" s="34"/>
      <c r="AC864" s="34"/>
      <c r="AD864" s="34"/>
      <c r="AE864" s="34"/>
      <c r="AT864" s="17" t="s">
        <v>228</v>
      </c>
      <c r="AU864" s="17" t="s">
        <v>91</v>
      </c>
    </row>
    <row r="865" spans="1:65" s="13" customFormat="1" ht="11.25">
      <c r="B865" s="207"/>
      <c r="C865" s="208"/>
      <c r="D865" s="201" t="s">
        <v>231</v>
      </c>
      <c r="E865" s="209" t="s">
        <v>1</v>
      </c>
      <c r="F865" s="210" t="s">
        <v>1003</v>
      </c>
      <c r="G865" s="208"/>
      <c r="H865" s="211">
        <v>54240.074000000001</v>
      </c>
      <c r="I865" s="212"/>
      <c r="J865" s="208"/>
      <c r="K865" s="208"/>
      <c r="L865" s="213"/>
      <c r="M865" s="214"/>
      <c r="N865" s="215"/>
      <c r="O865" s="215"/>
      <c r="P865" s="215"/>
      <c r="Q865" s="215"/>
      <c r="R865" s="215"/>
      <c r="S865" s="215"/>
      <c r="T865" s="216"/>
      <c r="AT865" s="217" t="s">
        <v>231</v>
      </c>
      <c r="AU865" s="217" t="s">
        <v>91</v>
      </c>
      <c r="AV865" s="13" t="s">
        <v>91</v>
      </c>
      <c r="AW865" s="13" t="s">
        <v>36</v>
      </c>
      <c r="AX865" s="13" t="s">
        <v>82</v>
      </c>
      <c r="AY865" s="217" t="s">
        <v>220</v>
      </c>
    </row>
    <row r="866" spans="1:65" s="14" customFormat="1" ht="11.25">
      <c r="B866" s="218"/>
      <c r="C866" s="219"/>
      <c r="D866" s="201" t="s">
        <v>231</v>
      </c>
      <c r="E866" s="220" t="s">
        <v>1</v>
      </c>
      <c r="F866" s="221" t="s">
        <v>233</v>
      </c>
      <c r="G866" s="219"/>
      <c r="H866" s="222">
        <v>54240.074000000001</v>
      </c>
      <c r="I866" s="223"/>
      <c r="J866" s="219"/>
      <c r="K866" s="219"/>
      <c r="L866" s="224"/>
      <c r="M866" s="225"/>
      <c r="N866" s="226"/>
      <c r="O866" s="226"/>
      <c r="P866" s="226"/>
      <c r="Q866" s="226"/>
      <c r="R866" s="226"/>
      <c r="S866" s="226"/>
      <c r="T866" s="227"/>
      <c r="AT866" s="228" t="s">
        <v>231</v>
      </c>
      <c r="AU866" s="228" t="s">
        <v>91</v>
      </c>
      <c r="AV866" s="14" t="s">
        <v>226</v>
      </c>
      <c r="AW866" s="14" t="s">
        <v>36</v>
      </c>
      <c r="AX866" s="14" t="s">
        <v>14</v>
      </c>
      <c r="AY866" s="228" t="s">
        <v>220</v>
      </c>
    </row>
    <row r="867" spans="1:65" s="2" customFormat="1" ht="24.2" customHeight="1">
      <c r="A867" s="34"/>
      <c r="B867" s="35"/>
      <c r="C867" s="188" t="s">
        <v>1004</v>
      </c>
      <c r="D867" s="188" t="s">
        <v>222</v>
      </c>
      <c r="E867" s="189" t="s">
        <v>1005</v>
      </c>
      <c r="F867" s="190" t="s">
        <v>1006</v>
      </c>
      <c r="G867" s="191" t="s">
        <v>168</v>
      </c>
      <c r="H867" s="192">
        <v>3922.2359999999999</v>
      </c>
      <c r="I867" s="193"/>
      <c r="J867" s="194">
        <f>ROUND(I867*H867,2)</f>
        <v>0</v>
      </c>
      <c r="K867" s="190" t="s">
        <v>225</v>
      </c>
      <c r="L867" s="39"/>
      <c r="M867" s="195" t="s">
        <v>1</v>
      </c>
      <c r="N867" s="196" t="s">
        <v>47</v>
      </c>
      <c r="O867" s="71"/>
      <c r="P867" s="197">
        <f>O867*H867</f>
        <v>0</v>
      </c>
      <c r="Q867" s="197">
        <v>0</v>
      </c>
      <c r="R867" s="197">
        <f>Q867*H867</f>
        <v>0</v>
      </c>
      <c r="S867" s="197">
        <v>0</v>
      </c>
      <c r="T867" s="198">
        <f>S867*H867</f>
        <v>0</v>
      </c>
      <c r="U867" s="34"/>
      <c r="V867" s="34"/>
      <c r="W867" s="34"/>
      <c r="X867" s="34"/>
      <c r="Y867" s="34"/>
      <c r="Z867" s="34"/>
      <c r="AA867" s="34"/>
      <c r="AB867" s="34"/>
      <c r="AC867" s="34"/>
      <c r="AD867" s="34"/>
      <c r="AE867" s="34"/>
      <c r="AR867" s="199" t="s">
        <v>226</v>
      </c>
      <c r="AT867" s="199" t="s">
        <v>222</v>
      </c>
      <c r="AU867" s="199" t="s">
        <v>91</v>
      </c>
      <c r="AY867" s="17" t="s">
        <v>220</v>
      </c>
      <c r="BE867" s="200">
        <f>IF(N867="základní",J867,0)</f>
        <v>0</v>
      </c>
      <c r="BF867" s="200">
        <f>IF(N867="snížená",J867,0)</f>
        <v>0</v>
      </c>
      <c r="BG867" s="200">
        <f>IF(N867="zákl. přenesená",J867,0)</f>
        <v>0</v>
      </c>
      <c r="BH867" s="200">
        <f>IF(N867="sníž. přenesená",J867,0)</f>
        <v>0</v>
      </c>
      <c r="BI867" s="200">
        <f>IF(N867="nulová",J867,0)</f>
        <v>0</v>
      </c>
      <c r="BJ867" s="17" t="s">
        <v>14</v>
      </c>
      <c r="BK867" s="200">
        <f>ROUND(I867*H867,2)</f>
        <v>0</v>
      </c>
      <c r="BL867" s="17" t="s">
        <v>226</v>
      </c>
      <c r="BM867" s="199" t="s">
        <v>1007</v>
      </c>
    </row>
    <row r="868" spans="1:65" s="2" customFormat="1" ht="19.5">
      <c r="A868" s="34"/>
      <c r="B868" s="35"/>
      <c r="C868" s="36"/>
      <c r="D868" s="201" t="s">
        <v>228</v>
      </c>
      <c r="E868" s="36"/>
      <c r="F868" s="202" t="s">
        <v>1006</v>
      </c>
      <c r="G868" s="36"/>
      <c r="H868" s="36"/>
      <c r="I868" s="203"/>
      <c r="J868" s="36"/>
      <c r="K868" s="36"/>
      <c r="L868" s="39"/>
      <c r="M868" s="204"/>
      <c r="N868" s="205"/>
      <c r="O868" s="71"/>
      <c r="P868" s="71"/>
      <c r="Q868" s="71"/>
      <c r="R868" s="71"/>
      <c r="S868" s="71"/>
      <c r="T868" s="72"/>
      <c r="U868" s="34"/>
      <c r="V868" s="34"/>
      <c r="W868" s="34"/>
      <c r="X868" s="34"/>
      <c r="Y868" s="34"/>
      <c r="Z868" s="34"/>
      <c r="AA868" s="34"/>
      <c r="AB868" s="34"/>
      <c r="AC868" s="34"/>
      <c r="AD868" s="34"/>
      <c r="AE868" s="34"/>
      <c r="AT868" s="17" t="s">
        <v>228</v>
      </c>
      <c r="AU868" s="17" t="s">
        <v>91</v>
      </c>
    </row>
    <row r="869" spans="1:65" s="13" customFormat="1" ht="22.5">
      <c r="B869" s="207"/>
      <c r="C869" s="208"/>
      <c r="D869" s="201" t="s">
        <v>231</v>
      </c>
      <c r="E869" s="209" t="s">
        <v>1008</v>
      </c>
      <c r="F869" s="210" t="s">
        <v>1009</v>
      </c>
      <c r="G869" s="208"/>
      <c r="H869" s="211">
        <v>1564.7950000000001</v>
      </c>
      <c r="I869" s="212"/>
      <c r="J869" s="208"/>
      <c r="K869" s="208"/>
      <c r="L869" s="213"/>
      <c r="M869" s="214"/>
      <c r="N869" s="215"/>
      <c r="O869" s="215"/>
      <c r="P869" s="215"/>
      <c r="Q869" s="215"/>
      <c r="R869" s="215"/>
      <c r="S869" s="215"/>
      <c r="T869" s="216"/>
      <c r="AT869" s="217" t="s">
        <v>231</v>
      </c>
      <c r="AU869" s="217" t="s">
        <v>91</v>
      </c>
      <c r="AV869" s="13" t="s">
        <v>91</v>
      </c>
      <c r="AW869" s="13" t="s">
        <v>36</v>
      </c>
      <c r="AX869" s="13" t="s">
        <v>82</v>
      </c>
      <c r="AY869" s="217" t="s">
        <v>220</v>
      </c>
    </row>
    <row r="870" spans="1:65" s="13" customFormat="1" ht="22.5">
      <c r="B870" s="207"/>
      <c r="C870" s="208"/>
      <c r="D870" s="201" t="s">
        <v>231</v>
      </c>
      <c r="E870" s="209" t="s">
        <v>166</v>
      </c>
      <c r="F870" s="210" t="s">
        <v>1010</v>
      </c>
      <c r="G870" s="208"/>
      <c r="H870" s="211">
        <v>1127.7059999999999</v>
      </c>
      <c r="I870" s="212"/>
      <c r="J870" s="208"/>
      <c r="K870" s="208"/>
      <c r="L870" s="213"/>
      <c r="M870" s="214"/>
      <c r="N870" s="215"/>
      <c r="O870" s="215"/>
      <c r="P870" s="215"/>
      <c r="Q870" s="215"/>
      <c r="R870" s="215"/>
      <c r="S870" s="215"/>
      <c r="T870" s="216"/>
      <c r="AT870" s="217" t="s">
        <v>231</v>
      </c>
      <c r="AU870" s="217" t="s">
        <v>91</v>
      </c>
      <c r="AV870" s="13" t="s">
        <v>91</v>
      </c>
      <c r="AW870" s="13" t="s">
        <v>36</v>
      </c>
      <c r="AX870" s="13" t="s">
        <v>82</v>
      </c>
      <c r="AY870" s="217" t="s">
        <v>220</v>
      </c>
    </row>
    <row r="871" spans="1:65" s="13" customFormat="1" ht="11.25">
      <c r="B871" s="207"/>
      <c r="C871" s="208"/>
      <c r="D871" s="201" t="s">
        <v>231</v>
      </c>
      <c r="E871" s="209" t="s">
        <v>173</v>
      </c>
      <c r="F871" s="210" t="s">
        <v>1011</v>
      </c>
      <c r="G871" s="208"/>
      <c r="H871" s="211">
        <v>1181.79</v>
      </c>
      <c r="I871" s="212"/>
      <c r="J871" s="208"/>
      <c r="K871" s="208"/>
      <c r="L871" s="213"/>
      <c r="M871" s="214"/>
      <c r="N871" s="215"/>
      <c r="O871" s="215"/>
      <c r="P871" s="215"/>
      <c r="Q871" s="215"/>
      <c r="R871" s="215"/>
      <c r="S871" s="215"/>
      <c r="T871" s="216"/>
      <c r="AT871" s="217" t="s">
        <v>231</v>
      </c>
      <c r="AU871" s="217" t="s">
        <v>91</v>
      </c>
      <c r="AV871" s="13" t="s">
        <v>91</v>
      </c>
      <c r="AW871" s="13" t="s">
        <v>36</v>
      </c>
      <c r="AX871" s="13" t="s">
        <v>82</v>
      </c>
      <c r="AY871" s="217" t="s">
        <v>220</v>
      </c>
    </row>
    <row r="872" spans="1:65" s="14" customFormat="1" ht="11.25">
      <c r="B872" s="218"/>
      <c r="C872" s="219"/>
      <c r="D872" s="201" t="s">
        <v>231</v>
      </c>
      <c r="E872" s="220" t="s">
        <v>170</v>
      </c>
      <c r="F872" s="221" t="s">
        <v>233</v>
      </c>
      <c r="G872" s="219"/>
      <c r="H872" s="222">
        <v>3874.2910000000002</v>
      </c>
      <c r="I872" s="223"/>
      <c r="J872" s="219"/>
      <c r="K872" s="219"/>
      <c r="L872" s="224"/>
      <c r="M872" s="225"/>
      <c r="N872" s="226"/>
      <c r="O872" s="226"/>
      <c r="P872" s="226"/>
      <c r="Q872" s="226"/>
      <c r="R872" s="226"/>
      <c r="S872" s="226"/>
      <c r="T872" s="227"/>
      <c r="AT872" s="228" t="s">
        <v>231</v>
      </c>
      <c r="AU872" s="228" t="s">
        <v>91</v>
      </c>
      <c r="AV872" s="14" t="s">
        <v>226</v>
      </c>
      <c r="AW872" s="14" t="s">
        <v>36</v>
      </c>
      <c r="AX872" s="14" t="s">
        <v>82</v>
      </c>
      <c r="AY872" s="228" t="s">
        <v>220</v>
      </c>
    </row>
    <row r="873" spans="1:65" s="13" customFormat="1" ht="11.25">
      <c r="B873" s="207"/>
      <c r="C873" s="208"/>
      <c r="D873" s="201" t="s">
        <v>231</v>
      </c>
      <c r="E873" s="209" t="s">
        <v>1</v>
      </c>
      <c r="F873" s="210" t="s">
        <v>1012</v>
      </c>
      <c r="G873" s="208"/>
      <c r="H873" s="211">
        <v>2.1</v>
      </c>
      <c r="I873" s="212"/>
      <c r="J873" s="208"/>
      <c r="K873" s="208"/>
      <c r="L873" s="213"/>
      <c r="M873" s="214"/>
      <c r="N873" s="215"/>
      <c r="O873" s="215"/>
      <c r="P873" s="215"/>
      <c r="Q873" s="215"/>
      <c r="R873" s="215"/>
      <c r="S873" s="215"/>
      <c r="T873" s="216"/>
      <c r="AT873" s="217" t="s">
        <v>231</v>
      </c>
      <c r="AU873" s="217" t="s">
        <v>91</v>
      </c>
      <c r="AV873" s="13" t="s">
        <v>91</v>
      </c>
      <c r="AW873" s="13" t="s">
        <v>36</v>
      </c>
      <c r="AX873" s="13" t="s">
        <v>82</v>
      </c>
      <c r="AY873" s="217" t="s">
        <v>220</v>
      </c>
    </row>
    <row r="874" spans="1:65" s="13" customFormat="1" ht="11.25">
      <c r="B874" s="207"/>
      <c r="C874" s="208"/>
      <c r="D874" s="201" t="s">
        <v>231</v>
      </c>
      <c r="E874" s="209" t="s">
        <v>1</v>
      </c>
      <c r="F874" s="210" t="s">
        <v>1013</v>
      </c>
      <c r="G874" s="208"/>
      <c r="H874" s="211">
        <v>42.64</v>
      </c>
      <c r="I874" s="212"/>
      <c r="J874" s="208"/>
      <c r="K874" s="208"/>
      <c r="L874" s="213"/>
      <c r="M874" s="214"/>
      <c r="N874" s="215"/>
      <c r="O874" s="215"/>
      <c r="P874" s="215"/>
      <c r="Q874" s="215"/>
      <c r="R874" s="215"/>
      <c r="S874" s="215"/>
      <c r="T874" s="216"/>
      <c r="AT874" s="217" t="s">
        <v>231</v>
      </c>
      <c r="AU874" s="217" t="s">
        <v>91</v>
      </c>
      <c r="AV874" s="13" t="s">
        <v>91</v>
      </c>
      <c r="AW874" s="13" t="s">
        <v>36</v>
      </c>
      <c r="AX874" s="13" t="s">
        <v>82</v>
      </c>
      <c r="AY874" s="217" t="s">
        <v>220</v>
      </c>
    </row>
    <row r="875" spans="1:65" s="13" customFormat="1" ht="11.25">
      <c r="B875" s="207"/>
      <c r="C875" s="208"/>
      <c r="D875" s="201" t="s">
        <v>231</v>
      </c>
      <c r="E875" s="209" t="s">
        <v>1014</v>
      </c>
      <c r="F875" s="210" t="s">
        <v>1015</v>
      </c>
      <c r="G875" s="208"/>
      <c r="H875" s="211">
        <v>2.645</v>
      </c>
      <c r="I875" s="212"/>
      <c r="J875" s="208"/>
      <c r="K875" s="208"/>
      <c r="L875" s="213"/>
      <c r="M875" s="214"/>
      <c r="N875" s="215"/>
      <c r="O875" s="215"/>
      <c r="P875" s="215"/>
      <c r="Q875" s="215"/>
      <c r="R875" s="215"/>
      <c r="S875" s="215"/>
      <c r="T875" s="216"/>
      <c r="AT875" s="217" t="s">
        <v>231</v>
      </c>
      <c r="AU875" s="217" t="s">
        <v>91</v>
      </c>
      <c r="AV875" s="13" t="s">
        <v>91</v>
      </c>
      <c r="AW875" s="13" t="s">
        <v>36</v>
      </c>
      <c r="AX875" s="13" t="s">
        <v>82</v>
      </c>
      <c r="AY875" s="217" t="s">
        <v>220</v>
      </c>
    </row>
    <row r="876" spans="1:65" s="13" customFormat="1" ht="11.25">
      <c r="B876" s="207"/>
      <c r="C876" s="208"/>
      <c r="D876" s="201" t="s">
        <v>231</v>
      </c>
      <c r="E876" s="209" t="s">
        <v>1</v>
      </c>
      <c r="F876" s="210" t="s">
        <v>1016</v>
      </c>
      <c r="G876" s="208"/>
      <c r="H876" s="211">
        <v>0.56000000000000005</v>
      </c>
      <c r="I876" s="212"/>
      <c r="J876" s="208"/>
      <c r="K876" s="208"/>
      <c r="L876" s="213"/>
      <c r="M876" s="214"/>
      <c r="N876" s="215"/>
      <c r="O876" s="215"/>
      <c r="P876" s="215"/>
      <c r="Q876" s="215"/>
      <c r="R876" s="215"/>
      <c r="S876" s="215"/>
      <c r="T876" s="216"/>
      <c r="AT876" s="217" t="s">
        <v>231</v>
      </c>
      <c r="AU876" s="217" t="s">
        <v>91</v>
      </c>
      <c r="AV876" s="13" t="s">
        <v>91</v>
      </c>
      <c r="AW876" s="13" t="s">
        <v>36</v>
      </c>
      <c r="AX876" s="13" t="s">
        <v>82</v>
      </c>
      <c r="AY876" s="217" t="s">
        <v>220</v>
      </c>
    </row>
    <row r="877" spans="1:65" s="14" customFormat="1" ht="11.25">
      <c r="B877" s="218"/>
      <c r="C877" s="219"/>
      <c r="D877" s="201" t="s">
        <v>231</v>
      </c>
      <c r="E877" s="220" t="s">
        <v>176</v>
      </c>
      <c r="F877" s="221" t="s">
        <v>233</v>
      </c>
      <c r="G877" s="219"/>
      <c r="H877" s="222">
        <v>47.945000000000007</v>
      </c>
      <c r="I877" s="223"/>
      <c r="J877" s="219"/>
      <c r="K877" s="219"/>
      <c r="L877" s="224"/>
      <c r="M877" s="225"/>
      <c r="N877" s="226"/>
      <c r="O877" s="226"/>
      <c r="P877" s="226"/>
      <c r="Q877" s="226"/>
      <c r="R877" s="226"/>
      <c r="S877" s="226"/>
      <c r="T877" s="227"/>
      <c r="AT877" s="228" t="s">
        <v>231</v>
      </c>
      <c r="AU877" s="228" t="s">
        <v>91</v>
      </c>
      <c r="AV877" s="14" t="s">
        <v>226</v>
      </c>
      <c r="AW877" s="14" t="s">
        <v>36</v>
      </c>
      <c r="AX877" s="14" t="s">
        <v>82</v>
      </c>
      <c r="AY877" s="228" t="s">
        <v>220</v>
      </c>
    </row>
    <row r="878" spans="1:65" s="13" customFormat="1" ht="11.25">
      <c r="B878" s="207"/>
      <c r="C878" s="208"/>
      <c r="D878" s="201" t="s">
        <v>231</v>
      </c>
      <c r="E878" s="209" t="s">
        <v>1</v>
      </c>
      <c r="F878" s="210" t="s">
        <v>1017</v>
      </c>
      <c r="G878" s="208"/>
      <c r="H878" s="211">
        <v>3922.2359999999999</v>
      </c>
      <c r="I878" s="212"/>
      <c r="J878" s="208"/>
      <c r="K878" s="208"/>
      <c r="L878" s="213"/>
      <c r="M878" s="214"/>
      <c r="N878" s="215"/>
      <c r="O878" s="215"/>
      <c r="P878" s="215"/>
      <c r="Q878" s="215"/>
      <c r="R878" s="215"/>
      <c r="S878" s="215"/>
      <c r="T878" s="216"/>
      <c r="AT878" s="217" t="s">
        <v>231</v>
      </c>
      <c r="AU878" s="217" t="s">
        <v>91</v>
      </c>
      <c r="AV878" s="13" t="s">
        <v>91</v>
      </c>
      <c r="AW878" s="13" t="s">
        <v>36</v>
      </c>
      <c r="AX878" s="13" t="s">
        <v>82</v>
      </c>
      <c r="AY878" s="217" t="s">
        <v>220</v>
      </c>
    </row>
    <row r="879" spans="1:65" s="14" customFormat="1" ht="11.25">
      <c r="B879" s="218"/>
      <c r="C879" s="219"/>
      <c r="D879" s="201" t="s">
        <v>231</v>
      </c>
      <c r="E879" s="220" t="s">
        <v>1</v>
      </c>
      <c r="F879" s="221" t="s">
        <v>233</v>
      </c>
      <c r="G879" s="219"/>
      <c r="H879" s="222">
        <v>3922.2359999999999</v>
      </c>
      <c r="I879" s="223"/>
      <c r="J879" s="219"/>
      <c r="K879" s="219"/>
      <c r="L879" s="224"/>
      <c r="M879" s="225"/>
      <c r="N879" s="226"/>
      <c r="O879" s="226"/>
      <c r="P879" s="226"/>
      <c r="Q879" s="226"/>
      <c r="R879" s="226"/>
      <c r="S879" s="226"/>
      <c r="T879" s="227"/>
      <c r="AT879" s="228" t="s">
        <v>231</v>
      </c>
      <c r="AU879" s="228" t="s">
        <v>91</v>
      </c>
      <c r="AV879" s="14" t="s">
        <v>226</v>
      </c>
      <c r="AW879" s="14" t="s">
        <v>36</v>
      </c>
      <c r="AX879" s="14" t="s">
        <v>14</v>
      </c>
      <c r="AY879" s="228" t="s">
        <v>220</v>
      </c>
    </row>
    <row r="880" spans="1:65" s="2" customFormat="1" ht="37.9" customHeight="1">
      <c r="A880" s="34"/>
      <c r="B880" s="35"/>
      <c r="C880" s="188" t="s">
        <v>1018</v>
      </c>
      <c r="D880" s="188" t="s">
        <v>222</v>
      </c>
      <c r="E880" s="189" t="s">
        <v>1019</v>
      </c>
      <c r="F880" s="190" t="s">
        <v>1020</v>
      </c>
      <c r="G880" s="191" t="s">
        <v>168</v>
      </c>
      <c r="H880" s="192">
        <v>47.945</v>
      </c>
      <c r="I880" s="193"/>
      <c r="J880" s="194">
        <f>ROUND(I880*H880,2)</f>
        <v>0</v>
      </c>
      <c r="K880" s="190" t="s">
        <v>225</v>
      </c>
      <c r="L880" s="39"/>
      <c r="M880" s="195" t="s">
        <v>1</v>
      </c>
      <c r="N880" s="196" t="s">
        <v>47</v>
      </c>
      <c r="O880" s="71"/>
      <c r="P880" s="197">
        <f>O880*H880</f>
        <v>0</v>
      </c>
      <c r="Q880" s="197">
        <v>0</v>
      </c>
      <c r="R880" s="197">
        <f>Q880*H880</f>
        <v>0</v>
      </c>
      <c r="S880" s="197">
        <v>0</v>
      </c>
      <c r="T880" s="198">
        <f>S880*H880</f>
        <v>0</v>
      </c>
      <c r="U880" s="34"/>
      <c r="V880" s="34"/>
      <c r="W880" s="34"/>
      <c r="X880" s="34"/>
      <c r="Y880" s="34"/>
      <c r="Z880" s="34"/>
      <c r="AA880" s="34"/>
      <c r="AB880" s="34"/>
      <c r="AC880" s="34"/>
      <c r="AD880" s="34"/>
      <c r="AE880" s="34"/>
      <c r="AR880" s="199" t="s">
        <v>226</v>
      </c>
      <c r="AT880" s="199" t="s">
        <v>222</v>
      </c>
      <c r="AU880" s="199" t="s">
        <v>91</v>
      </c>
      <c r="AY880" s="17" t="s">
        <v>220</v>
      </c>
      <c r="BE880" s="200">
        <f>IF(N880="základní",J880,0)</f>
        <v>0</v>
      </c>
      <c r="BF880" s="200">
        <f>IF(N880="snížená",J880,0)</f>
        <v>0</v>
      </c>
      <c r="BG880" s="200">
        <f>IF(N880="zákl. přenesená",J880,0)</f>
        <v>0</v>
      </c>
      <c r="BH880" s="200">
        <f>IF(N880="sníž. přenesená",J880,0)</f>
        <v>0</v>
      </c>
      <c r="BI880" s="200">
        <f>IF(N880="nulová",J880,0)</f>
        <v>0</v>
      </c>
      <c r="BJ880" s="17" t="s">
        <v>14</v>
      </c>
      <c r="BK880" s="200">
        <f>ROUND(I880*H880,2)</f>
        <v>0</v>
      </c>
      <c r="BL880" s="17" t="s">
        <v>226</v>
      </c>
      <c r="BM880" s="199" t="s">
        <v>1021</v>
      </c>
    </row>
    <row r="881" spans="1:65" s="2" customFormat="1" ht="19.5">
      <c r="A881" s="34"/>
      <c r="B881" s="35"/>
      <c r="C881" s="36"/>
      <c r="D881" s="201" t="s">
        <v>228</v>
      </c>
      <c r="E881" s="36"/>
      <c r="F881" s="202" t="s">
        <v>1020</v>
      </c>
      <c r="G881" s="36"/>
      <c r="H881" s="36"/>
      <c r="I881" s="203"/>
      <c r="J881" s="36"/>
      <c r="K881" s="36"/>
      <c r="L881" s="39"/>
      <c r="M881" s="204"/>
      <c r="N881" s="205"/>
      <c r="O881" s="71"/>
      <c r="P881" s="71"/>
      <c r="Q881" s="71"/>
      <c r="R881" s="71"/>
      <c r="S881" s="71"/>
      <c r="T881" s="72"/>
      <c r="U881" s="34"/>
      <c r="V881" s="34"/>
      <c r="W881" s="34"/>
      <c r="X881" s="34"/>
      <c r="Y881" s="34"/>
      <c r="Z881" s="34"/>
      <c r="AA881" s="34"/>
      <c r="AB881" s="34"/>
      <c r="AC881" s="34"/>
      <c r="AD881" s="34"/>
      <c r="AE881" s="34"/>
      <c r="AT881" s="17" t="s">
        <v>228</v>
      </c>
      <c r="AU881" s="17" t="s">
        <v>91</v>
      </c>
    </row>
    <row r="882" spans="1:65" s="2" customFormat="1" ht="97.5">
      <c r="A882" s="34"/>
      <c r="B882" s="35"/>
      <c r="C882" s="36"/>
      <c r="D882" s="201" t="s">
        <v>229</v>
      </c>
      <c r="E882" s="36"/>
      <c r="F882" s="206" t="s">
        <v>1022</v>
      </c>
      <c r="G882" s="36"/>
      <c r="H882" s="36"/>
      <c r="I882" s="203"/>
      <c r="J882" s="36"/>
      <c r="K882" s="36"/>
      <c r="L882" s="39"/>
      <c r="M882" s="204"/>
      <c r="N882" s="205"/>
      <c r="O882" s="71"/>
      <c r="P882" s="71"/>
      <c r="Q882" s="71"/>
      <c r="R882" s="71"/>
      <c r="S882" s="71"/>
      <c r="T882" s="72"/>
      <c r="U882" s="34"/>
      <c r="V882" s="34"/>
      <c r="W882" s="34"/>
      <c r="X882" s="34"/>
      <c r="Y882" s="34"/>
      <c r="Z882" s="34"/>
      <c r="AA882" s="34"/>
      <c r="AB882" s="34"/>
      <c r="AC882" s="34"/>
      <c r="AD882" s="34"/>
      <c r="AE882" s="34"/>
      <c r="AT882" s="17" t="s">
        <v>229</v>
      </c>
      <c r="AU882" s="17" t="s">
        <v>91</v>
      </c>
    </row>
    <row r="883" spans="1:65" s="13" customFormat="1" ht="11.25">
      <c r="B883" s="207"/>
      <c r="C883" s="208"/>
      <c r="D883" s="201" t="s">
        <v>231</v>
      </c>
      <c r="E883" s="209" t="s">
        <v>1</v>
      </c>
      <c r="F883" s="210" t="s">
        <v>176</v>
      </c>
      <c r="G883" s="208"/>
      <c r="H883" s="211">
        <v>47.945</v>
      </c>
      <c r="I883" s="212"/>
      <c r="J883" s="208"/>
      <c r="K883" s="208"/>
      <c r="L883" s="213"/>
      <c r="M883" s="214"/>
      <c r="N883" s="215"/>
      <c r="O883" s="215"/>
      <c r="P883" s="215"/>
      <c r="Q883" s="215"/>
      <c r="R883" s="215"/>
      <c r="S883" s="215"/>
      <c r="T883" s="216"/>
      <c r="AT883" s="217" t="s">
        <v>231</v>
      </c>
      <c r="AU883" s="217" t="s">
        <v>91</v>
      </c>
      <c r="AV883" s="13" t="s">
        <v>91</v>
      </c>
      <c r="AW883" s="13" t="s">
        <v>36</v>
      </c>
      <c r="AX883" s="13" t="s">
        <v>82</v>
      </c>
      <c r="AY883" s="217" t="s">
        <v>220</v>
      </c>
    </row>
    <row r="884" spans="1:65" s="14" customFormat="1" ht="11.25">
      <c r="B884" s="218"/>
      <c r="C884" s="219"/>
      <c r="D884" s="201" t="s">
        <v>231</v>
      </c>
      <c r="E884" s="220" t="s">
        <v>1</v>
      </c>
      <c r="F884" s="221" t="s">
        <v>233</v>
      </c>
      <c r="G884" s="219"/>
      <c r="H884" s="222">
        <v>47.945</v>
      </c>
      <c r="I884" s="223"/>
      <c r="J884" s="219"/>
      <c r="K884" s="219"/>
      <c r="L884" s="224"/>
      <c r="M884" s="225"/>
      <c r="N884" s="226"/>
      <c r="O884" s="226"/>
      <c r="P884" s="226"/>
      <c r="Q884" s="226"/>
      <c r="R884" s="226"/>
      <c r="S884" s="226"/>
      <c r="T884" s="227"/>
      <c r="AT884" s="228" t="s">
        <v>231</v>
      </c>
      <c r="AU884" s="228" t="s">
        <v>91</v>
      </c>
      <c r="AV884" s="14" t="s">
        <v>226</v>
      </c>
      <c r="AW884" s="14" t="s">
        <v>36</v>
      </c>
      <c r="AX884" s="14" t="s">
        <v>14</v>
      </c>
      <c r="AY884" s="228" t="s">
        <v>220</v>
      </c>
    </row>
    <row r="885" spans="1:65" s="2" customFormat="1" ht="37.9" customHeight="1">
      <c r="A885" s="34"/>
      <c r="B885" s="35"/>
      <c r="C885" s="188" t="s">
        <v>1023</v>
      </c>
      <c r="D885" s="188" t="s">
        <v>222</v>
      </c>
      <c r="E885" s="189" t="s">
        <v>1024</v>
      </c>
      <c r="F885" s="190" t="s">
        <v>1025</v>
      </c>
      <c r="G885" s="191" t="s">
        <v>168</v>
      </c>
      <c r="H885" s="192">
        <v>671.23</v>
      </c>
      <c r="I885" s="193"/>
      <c r="J885" s="194">
        <f>ROUND(I885*H885,2)</f>
        <v>0</v>
      </c>
      <c r="K885" s="190" t="s">
        <v>225</v>
      </c>
      <c r="L885" s="39"/>
      <c r="M885" s="195" t="s">
        <v>1</v>
      </c>
      <c r="N885" s="196" t="s">
        <v>47</v>
      </c>
      <c r="O885" s="71"/>
      <c r="P885" s="197">
        <f>O885*H885</f>
        <v>0</v>
      </c>
      <c r="Q885" s="197">
        <v>0</v>
      </c>
      <c r="R885" s="197">
        <f>Q885*H885</f>
        <v>0</v>
      </c>
      <c r="S885" s="197">
        <v>0</v>
      </c>
      <c r="T885" s="198">
        <f>S885*H885</f>
        <v>0</v>
      </c>
      <c r="U885" s="34"/>
      <c r="V885" s="34"/>
      <c r="W885" s="34"/>
      <c r="X885" s="34"/>
      <c r="Y885" s="34"/>
      <c r="Z885" s="34"/>
      <c r="AA885" s="34"/>
      <c r="AB885" s="34"/>
      <c r="AC885" s="34"/>
      <c r="AD885" s="34"/>
      <c r="AE885" s="34"/>
      <c r="AR885" s="199" t="s">
        <v>226</v>
      </c>
      <c r="AT885" s="199" t="s">
        <v>222</v>
      </c>
      <c r="AU885" s="199" t="s">
        <v>91</v>
      </c>
      <c r="AY885" s="17" t="s">
        <v>220</v>
      </c>
      <c r="BE885" s="200">
        <f>IF(N885="základní",J885,0)</f>
        <v>0</v>
      </c>
      <c r="BF885" s="200">
        <f>IF(N885="snížená",J885,0)</f>
        <v>0</v>
      </c>
      <c r="BG885" s="200">
        <f>IF(N885="zákl. přenesená",J885,0)</f>
        <v>0</v>
      </c>
      <c r="BH885" s="200">
        <f>IF(N885="sníž. přenesená",J885,0)</f>
        <v>0</v>
      </c>
      <c r="BI885" s="200">
        <f>IF(N885="nulová",J885,0)</f>
        <v>0</v>
      </c>
      <c r="BJ885" s="17" t="s">
        <v>14</v>
      </c>
      <c r="BK885" s="200">
        <f>ROUND(I885*H885,2)</f>
        <v>0</v>
      </c>
      <c r="BL885" s="17" t="s">
        <v>226</v>
      </c>
      <c r="BM885" s="199" t="s">
        <v>1026</v>
      </c>
    </row>
    <row r="886" spans="1:65" s="2" customFormat="1" ht="29.25">
      <c r="A886" s="34"/>
      <c r="B886" s="35"/>
      <c r="C886" s="36"/>
      <c r="D886" s="201" t="s">
        <v>228</v>
      </c>
      <c r="E886" s="36"/>
      <c r="F886" s="202" t="s">
        <v>1025</v>
      </c>
      <c r="G886" s="36"/>
      <c r="H886" s="36"/>
      <c r="I886" s="203"/>
      <c r="J886" s="36"/>
      <c r="K886" s="36"/>
      <c r="L886" s="39"/>
      <c r="M886" s="204"/>
      <c r="N886" s="205"/>
      <c r="O886" s="71"/>
      <c r="P886" s="71"/>
      <c r="Q886" s="71"/>
      <c r="R886" s="71"/>
      <c r="S886" s="71"/>
      <c r="T886" s="72"/>
      <c r="U886" s="34"/>
      <c r="V886" s="34"/>
      <c r="W886" s="34"/>
      <c r="X886" s="34"/>
      <c r="Y886" s="34"/>
      <c r="Z886" s="34"/>
      <c r="AA886" s="34"/>
      <c r="AB886" s="34"/>
      <c r="AC886" s="34"/>
      <c r="AD886" s="34"/>
      <c r="AE886" s="34"/>
      <c r="AT886" s="17" t="s">
        <v>228</v>
      </c>
      <c r="AU886" s="17" t="s">
        <v>91</v>
      </c>
    </row>
    <row r="887" spans="1:65" s="2" customFormat="1" ht="97.5">
      <c r="A887" s="34"/>
      <c r="B887" s="35"/>
      <c r="C887" s="36"/>
      <c r="D887" s="201" t="s">
        <v>229</v>
      </c>
      <c r="E887" s="36"/>
      <c r="F887" s="206" t="s">
        <v>1022</v>
      </c>
      <c r="G887" s="36"/>
      <c r="H887" s="36"/>
      <c r="I887" s="203"/>
      <c r="J887" s="36"/>
      <c r="K887" s="36"/>
      <c r="L887" s="39"/>
      <c r="M887" s="204"/>
      <c r="N887" s="205"/>
      <c r="O887" s="71"/>
      <c r="P887" s="71"/>
      <c r="Q887" s="71"/>
      <c r="R887" s="71"/>
      <c r="S887" s="71"/>
      <c r="T887" s="72"/>
      <c r="U887" s="34"/>
      <c r="V887" s="34"/>
      <c r="W887" s="34"/>
      <c r="X887" s="34"/>
      <c r="Y887" s="34"/>
      <c r="Z887" s="34"/>
      <c r="AA887" s="34"/>
      <c r="AB887" s="34"/>
      <c r="AC887" s="34"/>
      <c r="AD887" s="34"/>
      <c r="AE887" s="34"/>
      <c r="AT887" s="17" t="s">
        <v>229</v>
      </c>
      <c r="AU887" s="17" t="s">
        <v>91</v>
      </c>
    </row>
    <row r="888" spans="1:65" s="13" customFormat="1" ht="11.25">
      <c r="B888" s="207"/>
      <c r="C888" s="208"/>
      <c r="D888" s="201" t="s">
        <v>231</v>
      </c>
      <c r="E888" s="209" t="s">
        <v>1</v>
      </c>
      <c r="F888" s="210" t="s">
        <v>1027</v>
      </c>
      <c r="G888" s="208"/>
      <c r="H888" s="211">
        <v>671.23</v>
      </c>
      <c r="I888" s="212"/>
      <c r="J888" s="208"/>
      <c r="K888" s="208"/>
      <c r="L888" s="213"/>
      <c r="M888" s="214"/>
      <c r="N888" s="215"/>
      <c r="O888" s="215"/>
      <c r="P888" s="215"/>
      <c r="Q888" s="215"/>
      <c r="R888" s="215"/>
      <c r="S888" s="215"/>
      <c r="T888" s="216"/>
      <c r="AT888" s="217" t="s">
        <v>231</v>
      </c>
      <c r="AU888" s="217" t="s">
        <v>91</v>
      </c>
      <c r="AV888" s="13" t="s">
        <v>91</v>
      </c>
      <c r="AW888" s="13" t="s">
        <v>36</v>
      </c>
      <c r="AX888" s="13" t="s">
        <v>82</v>
      </c>
      <c r="AY888" s="217" t="s">
        <v>220</v>
      </c>
    </row>
    <row r="889" spans="1:65" s="14" customFormat="1" ht="11.25">
      <c r="B889" s="218"/>
      <c r="C889" s="219"/>
      <c r="D889" s="201" t="s">
        <v>231</v>
      </c>
      <c r="E889" s="220" t="s">
        <v>1</v>
      </c>
      <c r="F889" s="221" t="s">
        <v>233</v>
      </c>
      <c r="G889" s="219"/>
      <c r="H889" s="222">
        <v>671.23</v>
      </c>
      <c r="I889" s="223"/>
      <c r="J889" s="219"/>
      <c r="K889" s="219"/>
      <c r="L889" s="224"/>
      <c r="M889" s="225"/>
      <c r="N889" s="226"/>
      <c r="O889" s="226"/>
      <c r="P889" s="226"/>
      <c r="Q889" s="226"/>
      <c r="R889" s="226"/>
      <c r="S889" s="226"/>
      <c r="T889" s="227"/>
      <c r="AT889" s="228" t="s">
        <v>231</v>
      </c>
      <c r="AU889" s="228" t="s">
        <v>91</v>
      </c>
      <c r="AV889" s="14" t="s">
        <v>226</v>
      </c>
      <c r="AW889" s="14" t="s">
        <v>36</v>
      </c>
      <c r="AX889" s="14" t="s">
        <v>14</v>
      </c>
      <c r="AY889" s="228" t="s">
        <v>220</v>
      </c>
    </row>
    <row r="890" spans="1:65" s="2" customFormat="1" ht="14.45" customHeight="1">
      <c r="A890" s="34"/>
      <c r="B890" s="35"/>
      <c r="C890" s="188" t="s">
        <v>1028</v>
      </c>
      <c r="D890" s="188" t="s">
        <v>222</v>
      </c>
      <c r="E890" s="189" t="s">
        <v>1029</v>
      </c>
      <c r="F890" s="190" t="s">
        <v>1030</v>
      </c>
      <c r="G890" s="191" t="s">
        <v>168</v>
      </c>
      <c r="H890" s="192">
        <v>1145.1389999999999</v>
      </c>
      <c r="I890" s="193"/>
      <c r="J890" s="194">
        <f>ROUND(I890*H890,2)</f>
        <v>0</v>
      </c>
      <c r="K890" s="190" t="s">
        <v>1</v>
      </c>
      <c r="L890" s="39"/>
      <c r="M890" s="195" t="s">
        <v>1</v>
      </c>
      <c r="N890" s="196" t="s">
        <v>47</v>
      </c>
      <c r="O890" s="71"/>
      <c r="P890" s="197">
        <f>O890*H890</f>
        <v>0</v>
      </c>
      <c r="Q890" s="197">
        <v>0</v>
      </c>
      <c r="R890" s="197">
        <f>Q890*H890</f>
        <v>0</v>
      </c>
      <c r="S890" s="197">
        <v>0</v>
      </c>
      <c r="T890" s="198">
        <f>S890*H890</f>
        <v>0</v>
      </c>
      <c r="U890" s="34"/>
      <c r="V890" s="34"/>
      <c r="W890" s="34"/>
      <c r="X890" s="34"/>
      <c r="Y890" s="34"/>
      <c r="Z890" s="34"/>
      <c r="AA890" s="34"/>
      <c r="AB890" s="34"/>
      <c r="AC890" s="34"/>
      <c r="AD890" s="34"/>
      <c r="AE890" s="34"/>
      <c r="AR890" s="199" t="s">
        <v>226</v>
      </c>
      <c r="AT890" s="199" t="s">
        <v>222</v>
      </c>
      <c r="AU890" s="199" t="s">
        <v>91</v>
      </c>
      <c r="AY890" s="17" t="s">
        <v>220</v>
      </c>
      <c r="BE890" s="200">
        <f>IF(N890="základní",J890,0)</f>
        <v>0</v>
      </c>
      <c r="BF890" s="200">
        <f>IF(N890="snížená",J890,0)</f>
        <v>0</v>
      </c>
      <c r="BG890" s="200">
        <f>IF(N890="zákl. přenesená",J890,0)</f>
        <v>0</v>
      </c>
      <c r="BH890" s="200">
        <f>IF(N890="sníž. přenesená",J890,0)</f>
        <v>0</v>
      </c>
      <c r="BI890" s="200">
        <f>IF(N890="nulová",J890,0)</f>
        <v>0</v>
      </c>
      <c r="BJ890" s="17" t="s">
        <v>14</v>
      </c>
      <c r="BK890" s="200">
        <f>ROUND(I890*H890,2)</f>
        <v>0</v>
      </c>
      <c r="BL890" s="17" t="s">
        <v>226</v>
      </c>
      <c r="BM890" s="199" t="s">
        <v>1031</v>
      </c>
    </row>
    <row r="891" spans="1:65" s="2" customFormat="1" ht="11.25">
      <c r="A891" s="34"/>
      <c r="B891" s="35"/>
      <c r="C891" s="36"/>
      <c r="D891" s="201" t="s">
        <v>228</v>
      </c>
      <c r="E891" s="36"/>
      <c r="F891" s="202" t="s">
        <v>1030</v>
      </c>
      <c r="G891" s="36"/>
      <c r="H891" s="36"/>
      <c r="I891" s="203"/>
      <c r="J891" s="36"/>
      <c r="K891" s="36"/>
      <c r="L891" s="39"/>
      <c r="M891" s="204"/>
      <c r="N891" s="205"/>
      <c r="O891" s="71"/>
      <c r="P891" s="71"/>
      <c r="Q891" s="71"/>
      <c r="R891" s="71"/>
      <c r="S891" s="71"/>
      <c r="T891" s="72"/>
      <c r="U891" s="34"/>
      <c r="V891" s="34"/>
      <c r="W891" s="34"/>
      <c r="X891" s="34"/>
      <c r="Y891" s="34"/>
      <c r="Z891" s="34"/>
      <c r="AA891" s="34"/>
      <c r="AB891" s="34"/>
      <c r="AC891" s="34"/>
      <c r="AD891" s="34"/>
      <c r="AE891" s="34"/>
      <c r="AT891" s="17" t="s">
        <v>228</v>
      </c>
      <c r="AU891" s="17" t="s">
        <v>91</v>
      </c>
    </row>
    <row r="892" spans="1:65" s="13" customFormat="1" ht="11.25">
      <c r="B892" s="207"/>
      <c r="C892" s="208"/>
      <c r="D892" s="201" t="s">
        <v>231</v>
      </c>
      <c r="E892" s="209" t="s">
        <v>1</v>
      </c>
      <c r="F892" s="210" t="s">
        <v>1032</v>
      </c>
      <c r="G892" s="208"/>
      <c r="H892" s="211">
        <v>1145.1389999999999</v>
      </c>
      <c r="I892" s="212"/>
      <c r="J892" s="208"/>
      <c r="K892" s="208"/>
      <c r="L892" s="213"/>
      <c r="M892" s="214"/>
      <c r="N892" s="215"/>
      <c r="O892" s="215"/>
      <c r="P892" s="215"/>
      <c r="Q892" s="215"/>
      <c r="R892" s="215"/>
      <c r="S892" s="215"/>
      <c r="T892" s="216"/>
      <c r="AT892" s="217" t="s">
        <v>231</v>
      </c>
      <c r="AU892" s="217" t="s">
        <v>91</v>
      </c>
      <c r="AV892" s="13" t="s">
        <v>91</v>
      </c>
      <c r="AW892" s="13" t="s">
        <v>36</v>
      </c>
      <c r="AX892" s="13" t="s">
        <v>82</v>
      </c>
      <c r="AY892" s="217" t="s">
        <v>220</v>
      </c>
    </row>
    <row r="893" spans="1:65" s="14" customFormat="1" ht="11.25">
      <c r="B893" s="218"/>
      <c r="C893" s="219"/>
      <c r="D893" s="201" t="s">
        <v>231</v>
      </c>
      <c r="E893" s="220" t="s">
        <v>1</v>
      </c>
      <c r="F893" s="221" t="s">
        <v>233</v>
      </c>
      <c r="G893" s="219"/>
      <c r="H893" s="222">
        <v>1145.1389999999999</v>
      </c>
      <c r="I893" s="223"/>
      <c r="J893" s="219"/>
      <c r="K893" s="219"/>
      <c r="L893" s="224"/>
      <c r="M893" s="225"/>
      <c r="N893" s="226"/>
      <c r="O893" s="226"/>
      <c r="P893" s="226"/>
      <c r="Q893" s="226"/>
      <c r="R893" s="226"/>
      <c r="S893" s="226"/>
      <c r="T893" s="227"/>
      <c r="AT893" s="228" t="s">
        <v>231</v>
      </c>
      <c r="AU893" s="228" t="s">
        <v>91</v>
      </c>
      <c r="AV893" s="14" t="s">
        <v>226</v>
      </c>
      <c r="AW893" s="14" t="s">
        <v>36</v>
      </c>
      <c r="AX893" s="14" t="s">
        <v>14</v>
      </c>
      <c r="AY893" s="228" t="s">
        <v>220</v>
      </c>
    </row>
    <row r="894" spans="1:65" s="2" customFormat="1" ht="37.9" customHeight="1">
      <c r="A894" s="34"/>
      <c r="B894" s="35"/>
      <c r="C894" s="188" t="s">
        <v>1033</v>
      </c>
      <c r="D894" s="188" t="s">
        <v>222</v>
      </c>
      <c r="E894" s="189" t="s">
        <v>1034</v>
      </c>
      <c r="F894" s="190" t="s">
        <v>1035</v>
      </c>
      <c r="G894" s="191" t="s">
        <v>168</v>
      </c>
      <c r="H894" s="192">
        <v>1127.7059999999999</v>
      </c>
      <c r="I894" s="193"/>
      <c r="J894" s="194">
        <f>ROUND(I894*H894,2)</f>
        <v>0</v>
      </c>
      <c r="K894" s="190" t="s">
        <v>225</v>
      </c>
      <c r="L894" s="39"/>
      <c r="M894" s="195" t="s">
        <v>1</v>
      </c>
      <c r="N894" s="196" t="s">
        <v>47</v>
      </c>
      <c r="O894" s="71"/>
      <c r="P894" s="197">
        <f>O894*H894</f>
        <v>0</v>
      </c>
      <c r="Q894" s="197">
        <v>0</v>
      </c>
      <c r="R894" s="197">
        <f>Q894*H894</f>
        <v>0</v>
      </c>
      <c r="S894" s="197">
        <v>0</v>
      </c>
      <c r="T894" s="198">
        <f>S894*H894</f>
        <v>0</v>
      </c>
      <c r="U894" s="34"/>
      <c r="V894" s="34"/>
      <c r="W894" s="34"/>
      <c r="X894" s="34"/>
      <c r="Y894" s="34"/>
      <c r="Z894" s="34"/>
      <c r="AA894" s="34"/>
      <c r="AB894" s="34"/>
      <c r="AC894" s="34"/>
      <c r="AD894" s="34"/>
      <c r="AE894" s="34"/>
      <c r="AR894" s="199" t="s">
        <v>226</v>
      </c>
      <c r="AT894" s="199" t="s">
        <v>222</v>
      </c>
      <c r="AU894" s="199" t="s">
        <v>91</v>
      </c>
      <c r="AY894" s="17" t="s">
        <v>220</v>
      </c>
      <c r="BE894" s="200">
        <f>IF(N894="základní",J894,0)</f>
        <v>0</v>
      </c>
      <c r="BF894" s="200">
        <f>IF(N894="snížená",J894,0)</f>
        <v>0</v>
      </c>
      <c r="BG894" s="200">
        <f>IF(N894="zákl. přenesená",J894,0)</f>
        <v>0</v>
      </c>
      <c r="BH894" s="200">
        <f>IF(N894="sníž. přenesená",J894,0)</f>
        <v>0</v>
      </c>
      <c r="BI894" s="200">
        <f>IF(N894="nulová",J894,0)</f>
        <v>0</v>
      </c>
      <c r="BJ894" s="17" t="s">
        <v>14</v>
      </c>
      <c r="BK894" s="200">
        <f>ROUND(I894*H894,2)</f>
        <v>0</v>
      </c>
      <c r="BL894" s="17" t="s">
        <v>226</v>
      </c>
      <c r="BM894" s="199" t="s">
        <v>1036</v>
      </c>
    </row>
    <row r="895" spans="1:65" s="2" customFormat="1" ht="29.25">
      <c r="A895" s="34"/>
      <c r="B895" s="35"/>
      <c r="C895" s="36"/>
      <c r="D895" s="201" t="s">
        <v>228</v>
      </c>
      <c r="E895" s="36"/>
      <c r="F895" s="202" t="s">
        <v>1035</v>
      </c>
      <c r="G895" s="36"/>
      <c r="H895" s="36"/>
      <c r="I895" s="203"/>
      <c r="J895" s="36"/>
      <c r="K895" s="36"/>
      <c r="L895" s="39"/>
      <c r="M895" s="204"/>
      <c r="N895" s="205"/>
      <c r="O895" s="71"/>
      <c r="P895" s="71"/>
      <c r="Q895" s="71"/>
      <c r="R895" s="71"/>
      <c r="S895" s="71"/>
      <c r="T895" s="72"/>
      <c r="U895" s="34"/>
      <c r="V895" s="34"/>
      <c r="W895" s="34"/>
      <c r="X895" s="34"/>
      <c r="Y895" s="34"/>
      <c r="Z895" s="34"/>
      <c r="AA895" s="34"/>
      <c r="AB895" s="34"/>
      <c r="AC895" s="34"/>
      <c r="AD895" s="34"/>
      <c r="AE895" s="34"/>
      <c r="AT895" s="17" t="s">
        <v>228</v>
      </c>
      <c r="AU895" s="17" t="s">
        <v>91</v>
      </c>
    </row>
    <row r="896" spans="1:65" s="13" customFormat="1" ht="11.25">
      <c r="B896" s="207"/>
      <c r="C896" s="208"/>
      <c r="D896" s="201" t="s">
        <v>231</v>
      </c>
      <c r="E896" s="209" t="s">
        <v>1</v>
      </c>
      <c r="F896" s="210" t="s">
        <v>166</v>
      </c>
      <c r="G896" s="208"/>
      <c r="H896" s="211">
        <v>1127.7059999999999</v>
      </c>
      <c r="I896" s="212"/>
      <c r="J896" s="208"/>
      <c r="K896" s="208"/>
      <c r="L896" s="213"/>
      <c r="M896" s="214"/>
      <c r="N896" s="215"/>
      <c r="O896" s="215"/>
      <c r="P896" s="215"/>
      <c r="Q896" s="215"/>
      <c r="R896" s="215"/>
      <c r="S896" s="215"/>
      <c r="T896" s="216"/>
      <c r="AT896" s="217" t="s">
        <v>231</v>
      </c>
      <c r="AU896" s="217" t="s">
        <v>91</v>
      </c>
      <c r="AV896" s="13" t="s">
        <v>91</v>
      </c>
      <c r="AW896" s="13" t="s">
        <v>36</v>
      </c>
      <c r="AX896" s="13" t="s">
        <v>82</v>
      </c>
      <c r="AY896" s="217" t="s">
        <v>220</v>
      </c>
    </row>
    <row r="897" spans="1:65" s="14" customFormat="1" ht="11.25">
      <c r="B897" s="218"/>
      <c r="C897" s="219"/>
      <c r="D897" s="201" t="s">
        <v>231</v>
      </c>
      <c r="E897" s="220" t="s">
        <v>1</v>
      </c>
      <c r="F897" s="221" t="s">
        <v>233</v>
      </c>
      <c r="G897" s="219"/>
      <c r="H897" s="222">
        <v>1127.7059999999999</v>
      </c>
      <c r="I897" s="223"/>
      <c r="J897" s="219"/>
      <c r="K897" s="219"/>
      <c r="L897" s="224"/>
      <c r="M897" s="225"/>
      <c r="N897" s="226"/>
      <c r="O897" s="226"/>
      <c r="P897" s="226"/>
      <c r="Q897" s="226"/>
      <c r="R897" s="226"/>
      <c r="S897" s="226"/>
      <c r="T897" s="227"/>
      <c r="AT897" s="228" t="s">
        <v>231</v>
      </c>
      <c r="AU897" s="228" t="s">
        <v>91</v>
      </c>
      <c r="AV897" s="14" t="s">
        <v>226</v>
      </c>
      <c r="AW897" s="14" t="s">
        <v>36</v>
      </c>
      <c r="AX897" s="14" t="s">
        <v>14</v>
      </c>
      <c r="AY897" s="228" t="s">
        <v>220</v>
      </c>
    </row>
    <row r="898" spans="1:65" s="2" customFormat="1" ht="37.9" customHeight="1">
      <c r="A898" s="34"/>
      <c r="B898" s="35"/>
      <c r="C898" s="188" t="s">
        <v>1037</v>
      </c>
      <c r="D898" s="188" t="s">
        <v>222</v>
      </c>
      <c r="E898" s="189" t="s">
        <v>1038</v>
      </c>
      <c r="F898" s="190" t="s">
        <v>404</v>
      </c>
      <c r="G898" s="191" t="s">
        <v>168</v>
      </c>
      <c r="H898" s="192">
        <v>1181.79</v>
      </c>
      <c r="I898" s="193"/>
      <c r="J898" s="194">
        <f>ROUND(I898*H898,2)</f>
        <v>0</v>
      </c>
      <c r="K898" s="190" t="s">
        <v>225</v>
      </c>
      <c r="L898" s="39"/>
      <c r="M898" s="195" t="s">
        <v>1</v>
      </c>
      <c r="N898" s="196" t="s">
        <v>47</v>
      </c>
      <c r="O898" s="71"/>
      <c r="P898" s="197">
        <f>O898*H898</f>
        <v>0</v>
      </c>
      <c r="Q898" s="197">
        <v>0</v>
      </c>
      <c r="R898" s="197">
        <f>Q898*H898</f>
        <v>0</v>
      </c>
      <c r="S898" s="197">
        <v>0</v>
      </c>
      <c r="T898" s="198">
        <f>S898*H898</f>
        <v>0</v>
      </c>
      <c r="U898" s="34"/>
      <c r="V898" s="34"/>
      <c r="W898" s="34"/>
      <c r="X898" s="34"/>
      <c r="Y898" s="34"/>
      <c r="Z898" s="34"/>
      <c r="AA898" s="34"/>
      <c r="AB898" s="34"/>
      <c r="AC898" s="34"/>
      <c r="AD898" s="34"/>
      <c r="AE898" s="34"/>
      <c r="AR898" s="199" t="s">
        <v>226</v>
      </c>
      <c r="AT898" s="199" t="s">
        <v>222</v>
      </c>
      <c r="AU898" s="199" t="s">
        <v>91</v>
      </c>
      <c r="AY898" s="17" t="s">
        <v>220</v>
      </c>
      <c r="BE898" s="200">
        <f>IF(N898="základní",J898,0)</f>
        <v>0</v>
      </c>
      <c r="BF898" s="200">
        <f>IF(N898="snížená",J898,0)</f>
        <v>0</v>
      </c>
      <c r="BG898" s="200">
        <f>IF(N898="zákl. přenesená",J898,0)</f>
        <v>0</v>
      </c>
      <c r="BH898" s="200">
        <f>IF(N898="sníž. přenesená",J898,0)</f>
        <v>0</v>
      </c>
      <c r="BI898" s="200">
        <f>IF(N898="nulová",J898,0)</f>
        <v>0</v>
      </c>
      <c r="BJ898" s="17" t="s">
        <v>14</v>
      </c>
      <c r="BK898" s="200">
        <f>ROUND(I898*H898,2)</f>
        <v>0</v>
      </c>
      <c r="BL898" s="17" t="s">
        <v>226</v>
      </c>
      <c r="BM898" s="199" t="s">
        <v>1039</v>
      </c>
    </row>
    <row r="899" spans="1:65" s="2" customFormat="1" ht="29.25">
      <c r="A899" s="34"/>
      <c r="B899" s="35"/>
      <c r="C899" s="36"/>
      <c r="D899" s="201" t="s">
        <v>228</v>
      </c>
      <c r="E899" s="36"/>
      <c r="F899" s="202" t="s">
        <v>404</v>
      </c>
      <c r="G899" s="36"/>
      <c r="H899" s="36"/>
      <c r="I899" s="203"/>
      <c r="J899" s="36"/>
      <c r="K899" s="36"/>
      <c r="L899" s="39"/>
      <c r="M899" s="204"/>
      <c r="N899" s="205"/>
      <c r="O899" s="71"/>
      <c r="P899" s="71"/>
      <c r="Q899" s="71"/>
      <c r="R899" s="71"/>
      <c r="S899" s="71"/>
      <c r="T899" s="72"/>
      <c r="U899" s="34"/>
      <c r="V899" s="34"/>
      <c r="W899" s="34"/>
      <c r="X899" s="34"/>
      <c r="Y899" s="34"/>
      <c r="Z899" s="34"/>
      <c r="AA899" s="34"/>
      <c r="AB899" s="34"/>
      <c r="AC899" s="34"/>
      <c r="AD899" s="34"/>
      <c r="AE899" s="34"/>
      <c r="AT899" s="17" t="s">
        <v>228</v>
      </c>
      <c r="AU899" s="17" t="s">
        <v>91</v>
      </c>
    </row>
    <row r="900" spans="1:65" s="13" customFormat="1" ht="11.25">
      <c r="B900" s="207"/>
      <c r="C900" s="208"/>
      <c r="D900" s="201" t="s">
        <v>231</v>
      </c>
      <c r="E900" s="209" t="s">
        <v>1</v>
      </c>
      <c r="F900" s="210" t="s">
        <v>173</v>
      </c>
      <c r="G900" s="208"/>
      <c r="H900" s="211">
        <v>1181.79</v>
      </c>
      <c r="I900" s="212"/>
      <c r="J900" s="208"/>
      <c r="K900" s="208"/>
      <c r="L900" s="213"/>
      <c r="M900" s="214"/>
      <c r="N900" s="215"/>
      <c r="O900" s="215"/>
      <c r="P900" s="215"/>
      <c r="Q900" s="215"/>
      <c r="R900" s="215"/>
      <c r="S900" s="215"/>
      <c r="T900" s="216"/>
      <c r="AT900" s="217" t="s">
        <v>231</v>
      </c>
      <c r="AU900" s="217" t="s">
        <v>91</v>
      </c>
      <c r="AV900" s="13" t="s">
        <v>91</v>
      </c>
      <c r="AW900" s="13" t="s">
        <v>36</v>
      </c>
      <c r="AX900" s="13" t="s">
        <v>82</v>
      </c>
      <c r="AY900" s="217" t="s">
        <v>220</v>
      </c>
    </row>
    <row r="901" spans="1:65" s="14" customFormat="1" ht="11.25">
      <c r="B901" s="218"/>
      <c r="C901" s="219"/>
      <c r="D901" s="201" t="s">
        <v>231</v>
      </c>
      <c r="E901" s="220" t="s">
        <v>1</v>
      </c>
      <c r="F901" s="221" t="s">
        <v>233</v>
      </c>
      <c r="G901" s="219"/>
      <c r="H901" s="222">
        <v>1181.79</v>
      </c>
      <c r="I901" s="223"/>
      <c r="J901" s="219"/>
      <c r="K901" s="219"/>
      <c r="L901" s="224"/>
      <c r="M901" s="225"/>
      <c r="N901" s="226"/>
      <c r="O901" s="226"/>
      <c r="P901" s="226"/>
      <c r="Q901" s="226"/>
      <c r="R901" s="226"/>
      <c r="S901" s="226"/>
      <c r="T901" s="227"/>
      <c r="AT901" s="228" t="s">
        <v>231</v>
      </c>
      <c r="AU901" s="228" t="s">
        <v>91</v>
      </c>
      <c r="AV901" s="14" t="s">
        <v>226</v>
      </c>
      <c r="AW901" s="14" t="s">
        <v>36</v>
      </c>
      <c r="AX901" s="14" t="s">
        <v>14</v>
      </c>
      <c r="AY901" s="228" t="s">
        <v>220</v>
      </c>
    </row>
    <row r="902" spans="1:65" s="2" customFormat="1" ht="37.9" customHeight="1">
      <c r="A902" s="34"/>
      <c r="B902" s="35"/>
      <c r="C902" s="188" t="s">
        <v>1040</v>
      </c>
      <c r="D902" s="188" t="s">
        <v>222</v>
      </c>
      <c r="E902" s="189" t="s">
        <v>1041</v>
      </c>
      <c r="F902" s="190" t="s">
        <v>1042</v>
      </c>
      <c r="G902" s="191" t="s">
        <v>168</v>
      </c>
      <c r="H902" s="192">
        <v>1096.9459999999999</v>
      </c>
      <c r="I902" s="193"/>
      <c r="J902" s="194">
        <f>ROUND(I902*H902,2)</f>
        <v>0</v>
      </c>
      <c r="K902" s="190" t="s">
        <v>225</v>
      </c>
      <c r="L902" s="39"/>
      <c r="M902" s="195" t="s">
        <v>1</v>
      </c>
      <c r="N902" s="196" t="s">
        <v>47</v>
      </c>
      <c r="O902" s="71"/>
      <c r="P902" s="197">
        <f>O902*H902</f>
        <v>0</v>
      </c>
      <c r="Q902" s="197">
        <v>0</v>
      </c>
      <c r="R902" s="197">
        <f>Q902*H902</f>
        <v>0</v>
      </c>
      <c r="S902" s="197">
        <v>0</v>
      </c>
      <c r="T902" s="198">
        <f>S902*H902</f>
        <v>0</v>
      </c>
      <c r="U902" s="34"/>
      <c r="V902" s="34"/>
      <c r="W902" s="34"/>
      <c r="X902" s="34"/>
      <c r="Y902" s="34"/>
      <c r="Z902" s="34"/>
      <c r="AA902" s="34"/>
      <c r="AB902" s="34"/>
      <c r="AC902" s="34"/>
      <c r="AD902" s="34"/>
      <c r="AE902" s="34"/>
      <c r="AR902" s="199" t="s">
        <v>226</v>
      </c>
      <c r="AT902" s="199" t="s">
        <v>222</v>
      </c>
      <c r="AU902" s="199" t="s">
        <v>91</v>
      </c>
      <c r="AY902" s="17" t="s">
        <v>220</v>
      </c>
      <c r="BE902" s="200">
        <f>IF(N902="základní",J902,0)</f>
        <v>0</v>
      </c>
      <c r="BF902" s="200">
        <f>IF(N902="snížená",J902,0)</f>
        <v>0</v>
      </c>
      <c r="BG902" s="200">
        <f>IF(N902="zákl. přenesená",J902,0)</f>
        <v>0</v>
      </c>
      <c r="BH902" s="200">
        <f>IF(N902="sníž. přenesená",J902,0)</f>
        <v>0</v>
      </c>
      <c r="BI902" s="200">
        <f>IF(N902="nulová",J902,0)</f>
        <v>0</v>
      </c>
      <c r="BJ902" s="17" t="s">
        <v>14</v>
      </c>
      <c r="BK902" s="200">
        <f>ROUND(I902*H902,2)</f>
        <v>0</v>
      </c>
      <c r="BL902" s="17" t="s">
        <v>226</v>
      </c>
      <c r="BM902" s="199" t="s">
        <v>1043</v>
      </c>
    </row>
    <row r="903" spans="1:65" s="2" customFormat="1" ht="29.25">
      <c r="A903" s="34"/>
      <c r="B903" s="35"/>
      <c r="C903" s="36"/>
      <c r="D903" s="201" t="s">
        <v>228</v>
      </c>
      <c r="E903" s="36"/>
      <c r="F903" s="202" t="s">
        <v>1042</v>
      </c>
      <c r="G903" s="36"/>
      <c r="H903" s="36"/>
      <c r="I903" s="203"/>
      <c r="J903" s="36"/>
      <c r="K903" s="36"/>
      <c r="L903" s="39"/>
      <c r="M903" s="204"/>
      <c r="N903" s="205"/>
      <c r="O903" s="71"/>
      <c r="P903" s="71"/>
      <c r="Q903" s="71"/>
      <c r="R903" s="71"/>
      <c r="S903" s="71"/>
      <c r="T903" s="72"/>
      <c r="U903" s="34"/>
      <c r="V903" s="34"/>
      <c r="W903" s="34"/>
      <c r="X903" s="34"/>
      <c r="Y903" s="34"/>
      <c r="Z903" s="34"/>
      <c r="AA903" s="34"/>
      <c r="AB903" s="34"/>
      <c r="AC903" s="34"/>
      <c r="AD903" s="34"/>
      <c r="AE903" s="34"/>
      <c r="AT903" s="17" t="s">
        <v>228</v>
      </c>
      <c r="AU903" s="17" t="s">
        <v>91</v>
      </c>
    </row>
    <row r="904" spans="1:65" s="13" customFormat="1" ht="11.25">
      <c r="B904" s="207"/>
      <c r="C904" s="208"/>
      <c r="D904" s="201" t="s">
        <v>231</v>
      </c>
      <c r="E904" s="209" t="s">
        <v>1</v>
      </c>
      <c r="F904" s="210" t="s">
        <v>1044</v>
      </c>
      <c r="G904" s="208"/>
      <c r="H904" s="211">
        <v>1096.9459999999999</v>
      </c>
      <c r="I904" s="212"/>
      <c r="J904" s="208"/>
      <c r="K904" s="208"/>
      <c r="L904" s="213"/>
      <c r="M904" s="214"/>
      <c r="N904" s="215"/>
      <c r="O904" s="215"/>
      <c r="P904" s="215"/>
      <c r="Q904" s="215"/>
      <c r="R904" s="215"/>
      <c r="S904" s="215"/>
      <c r="T904" s="216"/>
      <c r="AT904" s="217" t="s">
        <v>231</v>
      </c>
      <c r="AU904" s="217" t="s">
        <v>91</v>
      </c>
      <c r="AV904" s="13" t="s">
        <v>91</v>
      </c>
      <c r="AW904" s="13" t="s">
        <v>36</v>
      </c>
      <c r="AX904" s="13" t="s">
        <v>82</v>
      </c>
      <c r="AY904" s="217" t="s">
        <v>220</v>
      </c>
    </row>
    <row r="905" spans="1:65" s="14" customFormat="1" ht="11.25">
      <c r="B905" s="218"/>
      <c r="C905" s="219"/>
      <c r="D905" s="201" t="s">
        <v>231</v>
      </c>
      <c r="E905" s="220" t="s">
        <v>1</v>
      </c>
      <c r="F905" s="221" t="s">
        <v>233</v>
      </c>
      <c r="G905" s="219"/>
      <c r="H905" s="222">
        <v>1096.9459999999999</v>
      </c>
      <c r="I905" s="223"/>
      <c r="J905" s="219"/>
      <c r="K905" s="219"/>
      <c r="L905" s="224"/>
      <c r="M905" s="225"/>
      <c r="N905" s="226"/>
      <c r="O905" s="226"/>
      <c r="P905" s="226"/>
      <c r="Q905" s="226"/>
      <c r="R905" s="226"/>
      <c r="S905" s="226"/>
      <c r="T905" s="227"/>
      <c r="AT905" s="228" t="s">
        <v>231</v>
      </c>
      <c r="AU905" s="228" t="s">
        <v>91</v>
      </c>
      <c r="AV905" s="14" t="s">
        <v>226</v>
      </c>
      <c r="AW905" s="14" t="s">
        <v>36</v>
      </c>
      <c r="AX905" s="14" t="s">
        <v>14</v>
      </c>
      <c r="AY905" s="228" t="s">
        <v>220</v>
      </c>
    </row>
    <row r="906" spans="1:65" s="12" customFormat="1" ht="22.9" customHeight="1">
      <c r="B906" s="172"/>
      <c r="C906" s="173"/>
      <c r="D906" s="174" t="s">
        <v>81</v>
      </c>
      <c r="E906" s="186" t="s">
        <v>1045</v>
      </c>
      <c r="F906" s="186" t="s">
        <v>1046</v>
      </c>
      <c r="G906" s="173"/>
      <c r="H906" s="173"/>
      <c r="I906" s="176"/>
      <c r="J906" s="187">
        <f>BK906</f>
        <v>0</v>
      </c>
      <c r="K906" s="173"/>
      <c r="L906" s="178"/>
      <c r="M906" s="179"/>
      <c r="N906" s="180"/>
      <c r="O906" s="180"/>
      <c r="P906" s="181">
        <f>SUM(P907:P914)</f>
        <v>0</v>
      </c>
      <c r="Q906" s="180"/>
      <c r="R906" s="181">
        <f>SUM(R907:R914)</f>
        <v>0</v>
      </c>
      <c r="S906" s="180"/>
      <c r="T906" s="182">
        <f>SUM(T907:T914)</f>
        <v>0</v>
      </c>
      <c r="AR906" s="183" t="s">
        <v>14</v>
      </c>
      <c r="AT906" s="184" t="s">
        <v>81</v>
      </c>
      <c r="AU906" s="184" t="s">
        <v>14</v>
      </c>
      <c r="AY906" s="183" t="s">
        <v>220</v>
      </c>
      <c r="BK906" s="185">
        <f>SUM(BK907:BK914)</f>
        <v>0</v>
      </c>
    </row>
    <row r="907" spans="1:65" s="2" customFormat="1" ht="37.9" customHeight="1">
      <c r="A907" s="34"/>
      <c r="B907" s="35"/>
      <c r="C907" s="188" t="s">
        <v>1047</v>
      </c>
      <c r="D907" s="188" t="s">
        <v>222</v>
      </c>
      <c r="E907" s="189" t="s">
        <v>1048</v>
      </c>
      <c r="F907" s="190" t="s">
        <v>1049</v>
      </c>
      <c r="G907" s="191" t="s">
        <v>168</v>
      </c>
      <c r="H907" s="192">
        <v>366.47199999999998</v>
      </c>
      <c r="I907" s="193"/>
      <c r="J907" s="194">
        <f>ROUND(I907*H907,2)</f>
        <v>0</v>
      </c>
      <c r="K907" s="190" t="s">
        <v>225</v>
      </c>
      <c r="L907" s="39"/>
      <c r="M907" s="195" t="s">
        <v>1</v>
      </c>
      <c r="N907" s="196" t="s">
        <v>47</v>
      </c>
      <c r="O907" s="71"/>
      <c r="P907" s="197">
        <f>O907*H907</f>
        <v>0</v>
      </c>
      <c r="Q907" s="197">
        <v>0</v>
      </c>
      <c r="R907" s="197">
        <f>Q907*H907</f>
        <v>0</v>
      </c>
      <c r="S907" s="197">
        <v>0</v>
      </c>
      <c r="T907" s="198">
        <f>S907*H907</f>
        <v>0</v>
      </c>
      <c r="U907" s="34"/>
      <c r="V907" s="34"/>
      <c r="W907" s="34"/>
      <c r="X907" s="34"/>
      <c r="Y907" s="34"/>
      <c r="Z907" s="34"/>
      <c r="AA907" s="34"/>
      <c r="AB907" s="34"/>
      <c r="AC907" s="34"/>
      <c r="AD907" s="34"/>
      <c r="AE907" s="34"/>
      <c r="AR907" s="199" t="s">
        <v>226</v>
      </c>
      <c r="AT907" s="199" t="s">
        <v>222</v>
      </c>
      <c r="AU907" s="199" t="s">
        <v>91</v>
      </c>
      <c r="AY907" s="17" t="s">
        <v>220</v>
      </c>
      <c r="BE907" s="200">
        <f>IF(N907="základní",J907,0)</f>
        <v>0</v>
      </c>
      <c r="BF907" s="200">
        <f>IF(N907="snížená",J907,0)</f>
        <v>0</v>
      </c>
      <c r="BG907" s="200">
        <f>IF(N907="zákl. přenesená",J907,0)</f>
        <v>0</v>
      </c>
      <c r="BH907" s="200">
        <f>IF(N907="sníž. přenesená",J907,0)</f>
        <v>0</v>
      </c>
      <c r="BI907" s="200">
        <f>IF(N907="nulová",J907,0)</f>
        <v>0</v>
      </c>
      <c r="BJ907" s="17" t="s">
        <v>14</v>
      </c>
      <c r="BK907" s="200">
        <f>ROUND(I907*H907,2)</f>
        <v>0</v>
      </c>
      <c r="BL907" s="17" t="s">
        <v>226</v>
      </c>
      <c r="BM907" s="199" t="s">
        <v>1050</v>
      </c>
    </row>
    <row r="908" spans="1:65" s="2" customFormat="1" ht="29.25">
      <c r="A908" s="34"/>
      <c r="B908" s="35"/>
      <c r="C908" s="36"/>
      <c r="D908" s="201" t="s">
        <v>228</v>
      </c>
      <c r="E908" s="36"/>
      <c r="F908" s="202" t="s">
        <v>1049</v>
      </c>
      <c r="G908" s="36"/>
      <c r="H908" s="36"/>
      <c r="I908" s="203"/>
      <c r="J908" s="36"/>
      <c r="K908" s="36"/>
      <c r="L908" s="39"/>
      <c r="M908" s="204"/>
      <c r="N908" s="205"/>
      <c r="O908" s="71"/>
      <c r="P908" s="71"/>
      <c r="Q908" s="71"/>
      <c r="R908" s="71"/>
      <c r="S908" s="71"/>
      <c r="T908" s="72"/>
      <c r="U908" s="34"/>
      <c r="V908" s="34"/>
      <c r="W908" s="34"/>
      <c r="X908" s="34"/>
      <c r="Y908" s="34"/>
      <c r="Z908" s="34"/>
      <c r="AA908" s="34"/>
      <c r="AB908" s="34"/>
      <c r="AC908" s="34"/>
      <c r="AD908" s="34"/>
      <c r="AE908" s="34"/>
      <c r="AT908" s="17" t="s">
        <v>228</v>
      </c>
      <c r="AU908" s="17" t="s">
        <v>91</v>
      </c>
    </row>
    <row r="909" spans="1:65" s="2" customFormat="1" ht="29.25">
      <c r="A909" s="34"/>
      <c r="B909" s="35"/>
      <c r="C909" s="36"/>
      <c r="D909" s="201" t="s">
        <v>229</v>
      </c>
      <c r="E909" s="36"/>
      <c r="F909" s="206" t="s">
        <v>1051</v>
      </c>
      <c r="G909" s="36"/>
      <c r="H909" s="36"/>
      <c r="I909" s="203"/>
      <c r="J909" s="36"/>
      <c r="K909" s="36"/>
      <c r="L909" s="39"/>
      <c r="M909" s="204"/>
      <c r="N909" s="205"/>
      <c r="O909" s="71"/>
      <c r="P909" s="71"/>
      <c r="Q909" s="71"/>
      <c r="R909" s="71"/>
      <c r="S909" s="71"/>
      <c r="T909" s="72"/>
      <c r="U909" s="34"/>
      <c r="V909" s="34"/>
      <c r="W909" s="34"/>
      <c r="X909" s="34"/>
      <c r="Y909" s="34"/>
      <c r="Z909" s="34"/>
      <c r="AA909" s="34"/>
      <c r="AB909" s="34"/>
      <c r="AC909" s="34"/>
      <c r="AD909" s="34"/>
      <c r="AE909" s="34"/>
      <c r="AT909" s="17" t="s">
        <v>229</v>
      </c>
      <c r="AU909" s="17" t="s">
        <v>91</v>
      </c>
    </row>
    <row r="910" spans="1:65" s="2" customFormat="1" ht="37.9" customHeight="1">
      <c r="A910" s="34"/>
      <c r="B910" s="35"/>
      <c r="C910" s="188" t="s">
        <v>1052</v>
      </c>
      <c r="D910" s="188" t="s">
        <v>222</v>
      </c>
      <c r="E910" s="189" t="s">
        <v>1053</v>
      </c>
      <c r="F910" s="190" t="s">
        <v>1054</v>
      </c>
      <c r="G910" s="191" t="s">
        <v>168</v>
      </c>
      <c r="H910" s="192">
        <v>108.45699999999999</v>
      </c>
      <c r="I910" s="193"/>
      <c r="J910" s="194">
        <f>ROUND(I910*H910,2)</f>
        <v>0</v>
      </c>
      <c r="K910" s="190" t="s">
        <v>225</v>
      </c>
      <c r="L910" s="39"/>
      <c r="M910" s="195" t="s">
        <v>1</v>
      </c>
      <c r="N910" s="196" t="s">
        <v>47</v>
      </c>
      <c r="O910" s="71"/>
      <c r="P910" s="197">
        <f>O910*H910</f>
        <v>0</v>
      </c>
      <c r="Q910" s="197">
        <v>0</v>
      </c>
      <c r="R910" s="197">
        <f>Q910*H910</f>
        <v>0</v>
      </c>
      <c r="S910" s="197">
        <v>0</v>
      </c>
      <c r="T910" s="198">
        <f>S910*H910</f>
        <v>0</v>
      </c>
      <c r="U910" s="34"/>
      <c r="V910" s="34"/>
      <c r="W910" s="34"/>
      <c r="X910" s="34"/>
      <c r="Y910" s="34"/>
      <c r="Z910" s="34"/>
      <c r="AA910" s="34"/>
      <c r="AB910" s="34"/>
      <c r="AC910" s="34"/>
      <c r="AD910" s="34"/>
      <c r="AE910" s="34"/>
      <c r="AR910" s="199" t="s">
        <v>226</v>
      </c>
      <c r="AT910" s="199" t="s">
        <v>222</v>
      </c>
      <c r="AU910" s="199" t="s">
        <v>91</v>
      </c>
      <c r="AY910" s="17" t="s">
        <v>220</v>
      </c>
      <c r="BE910" s="200">
        <f>IF(N910="základní",J910,0)</f>
        <v>0</v>
      </c>
      <c r="BF910" s="200">
        <f>IF(N910="snížená",J910,0)</f>
        <v>0</v>
      </c>
      <c r="BG910" s="200">
        <f>IF(N910="zákl. přenesená",J910,0)</f>
        <v>0</v>
      </c>
      <c r="BH910" s="200">
        <f>IF(N910="sníž. přenesená",J910,0)</f>
        <v>0</v>
      </c>
      <c r="BI910" s="200">
        <f>IF(N910="nulová",J910,0)</f>
        <v>0</v>
      </c>
      <c r="BJ910" s="17" t="s">
        <v>14</v>
      </c>
      <c r="BK910" s="200">
        <f>ROUND(I910*H910,2)</f>
        <v>0</v>
      </c>
      <c r="BL910" s="17" t="s">
        <v>226</v>
      </c>
      <c r="BM910" s="199" t="s">
        <v>1055</v>
      </c>
    </row>
    <row r="911" spans="1:65" s="2" customFormat="1" ht="29.25">
      <c r="A911" s="34"/>
      <c r="B911" s="35"/>
      <c r="C911" s="36"/>
      <c r="D911" s="201" t="s">
        <v>228</v>
      </c>
      <c r="E911" s="36"/>
      <c r="F911" s="202" t="s">
        <v>1054</v>
      </c>
      <c r="G911" s="36"/>
      <c r="H911" s="36"/>
      <c r="I911" s="203"/>
      <c r="J911" s="36"/>
      <c r="K911" s="36"/>
      <c r="L911" s="39"/>
      <c r="M911" s="204"/>
      <c r="N911" s="205"/>
      <c r="O911" s="71"/>
      <c r="P911" s="71"/>
      <c r="Q911" s="71"/>
      <c r="R911" s="71"/>
      <c r="S911" s="71"/>
      <c r="T911" s="72"/>
      <c r="U911" s="34"/>
      <c r="V911" s="34"/>
      <c r="W911" s="34"/>
      <c r="X911" s="34"/>
      <c r="Y911" s="34"/>
      <c r="Z911" s="34"/>
      <c r="AA911" s="34"/>
      <c r="AB911" s="34"/>
      <c r="AC911" s="34"/>
      <c r="AD911" s="34"/>
      <c r="AE911" s="34"/>
      <c r="AT911" s="17" t="s">
        <v>228</v>
      </c>
      <c r="AU911" s="17" t="s">
        <v>91</v>
      </c>
    </row>
    <row r="912" spans="1:65" s="2" customFormat="1" ht="39">
      <c r="A912" s="34"/>
      <c r="B912" s="35"/>
      <c r="C912" s="36"/>
      <c r="D912" s="201" t="s">
        <v>229</v>
      </c>
      <c r="E912" s="36"/>
      <c r="F912" s="206" t="s">
        <v>1056</v>
      </c>
      <c r="G912" s="36"/>
      <c r="H912" s="36"/>
      <c r="I912" s="203"/>
      <c r="J912" s="36"/>
      <c r="K912" s="36"/>
      <c r="L912" s="39"/>
      <c r="M912" s="204"/>
      <c r="N912" s="205"/>
      <c r="O912" s="71"/>
      <c r="P912" s="71"/>
      <c r="Q912" s="71"/>
      <c r="R912" s="71"/>
      <c r="S912" s="71"/>
      <c r="T912" s="72"/>
      <c r="U912" s="34"/>
      <c r="V912" s="34"/>
      <c r="W912" s="34"/>
      <c r="X912" s="34"/>
      <c r="Y912" s="34"/>
      <c r="Z912" s="34"/>
      <c r="AA912" s="34"/>
      <c r="AB912" s="34"/>
      <c r="AC912" s="34"/>
      <c r="AD912" s="34"/>
      <c r="AE912" s="34"/>
      <c r="AT912" s="17" t="s">
        <v>229</v>
      </c>
      <c r="AU912" s="17" t="s">
        <v>91</v>
      </c>
    </row>
    <row r="913" spans="1:65" s="13" customFormat="1" ht="11.25">
      <c r="B913" s="207"/>
      <c r="C913" s="208"/>
      <c r="D913" s="201" t="s">
        <v>231</v>
      </c>
      <c r="E913" s="209" t="s">
        <v>1</v>
      </c>
      <c r="F913" s="210" t="s">
        <v>1057</v>
      </c>
      <c r="G913" s="208"/>
      <c r="H913" s="211">
        <v>108.45699999999999</v>
      </c>
      <c r="I913" s="212"/>
      <c r="J913" s="208"/>
      <c r="K913" s="208"/>
      <c r="L913" s="213"/>
      <c r="M913" s="214"/>
      <c r="N913" s="215"/>
      <c r="O913" s="215"/>
      <c r="P913" s="215"/>
      <c r="Q913" s="215"/>
      <c r="R913" s="215"/>
      <c r="S913" s="215"/>
      <c r="T913" s="216"/>
      <c r="AT913" s="217" t="s">
        <v>231</v>
      </c>
      <c r="AU913" s="217" t="s">
        <v>91</v>
      </c>
      <c r="AV913" s="13" t="s">
        <v>91</v>
      </c>
      <c r="AW913" s="13" t="s">
        <v>36</v>
      </c>
      <c r="AX913" s="13" t="s">
        <v>82</v>
      </c>
      <c r="AY913" s="217" t="s">
        <v>220</v>
      </c>
    </row>
    <row r="914" spans="1:65" s="14" customFormat="1" ht="11.25">
      <c r="B914" s="218"/>
      <c r="C914" s="219"/>
      <c r="D914" s="201" t="s">
        <v>231</v>
      </c>
      <c r="E914" s="220" t="s">
        <v>1</v>
      </c>
      <c r="F914" s="221" t="s">
        <v>233</v>
      </c>
      <c r="G914" s="219"/>
      <c r="H914" s="222">
        <v>108.45699999999999</v>
      </c>
      <c r="I914" s="223"/>
      <c r="J914" s="219"/>
      <c r="K914" s="219"/>
      <c r="L914" s="224"/>
      <c r="M914" s="225"/>
      <c r="N914" s="226"/>
      <c r="O914" s="226"/>
      <c r="P914" s="226"/>
      <c r="Q914" s="226"/>
      <c r="R914" s="226"/>
      <c r="S914" s="226"/>
      <c r="T914" s="227"/>
      <c r="AT914" s="228" t="s">
        <v>231</v>
      </c>
      <c r="AU914" s="228" t="s">
        <v>91</v>
      </c>
      <c r="AV914" s="14" t="s">
        <v>226</v>
      </c>
      <c r="AW914" s="14" t="s">
        <v>36</v>
      </c>
      <c r="AX914" s="14" t="s">
        <v>14</v>
      </c>
      <c r="AY914" s="228" t="s">
        <v>220</v>
      </c>
    </row>
    <row r="915" spans="1:65" s="12" customFormat="1" ht="25.9" customHeight="1">
      <c r="B915" s="172"/>
      <c r="C915" s="173"/>
      <c r="D915" s="174" t="s">
        <v>81</v>
      </c>
      <c r="E915" s="175" t="s">
        <v>1058</v>
      </c>
      <c r="F915" s="175" t="s">
        <v>1059</v>
      </c>
      <c r="G915" s="173"/>
      <c r="H915" s="173"/>
      <c r="I915" s="176"/>
      <c r="J915" s="177">
        <f>BK915</f>
        <v>0</v>
      </c>
      <c r="K915" s="173"/>
      <c r="L915" s="178"/>
      <c r="M915" s="179"/>
      <c r="N915" s="180"/>
      <c r="O915" s="180"/>
      <c r="P915" s="181">
        <f>P916+P941</f>
        <v>0</v>
      </c>
      <c r="Q915" s="180"/>
      <c r="R915" s="181">
        <f>R916+R941</f>
        <v>0.61406247000000003</v>
      </c>
      <c r="S915" s="180"/>
      <c r="T915" s="182">
        <f>T916+T941</f>
        <v>0</v>
      </c>
      <c r="AR915" s="183" t="s">
        <v>91</v>
      </c>
      <c r="AT915" s="184" t="s">
        <v>81</v>
      </c>
      <c r="AU915" s="184" t="s">
        <v>82</v>
      </c>
      <c r="AY915" s="183" t="s">
        <v>220</v>
      </c>
      <c r="BK915" s="185">
        <f>BK916+BK941</f>
        <v>0</v>
      </c>
    </row>
    <row r="916" spans="1:65" s="12" customFormat="1" ht="22.9" customHeight="1">
      <c r="B916" s="172"/>
      <c r="C916" s="173"/>
      <c r="D916" s="174" t="s">
        <v>81</v>
      </c>
      <c r="E916" s="186" t="s">
        <v>1060</v>
      </c>
      <c r="F916" s="186" t="s">
        <v>1061</v>
      </c>
      <c r="G916" s="173"/>
      <c r="H916" s="173"/>
      <c r="I916" s="176"/>
      <c r="J916" s="187">
        <f>BK916</f>
        <v>0</v>
      </c>
      <c r="K916" s="173"/>
      <c r="L916" s="178"/>
      <c r="M916" s="179"/>
      <c r="N916" s="180"/>
      <c r="O916" s="180"/>
      <c r="P916" s="181">
        <f>SUM(P917:P940)</f>
        <v>0</v>
      </c>
      <c r="Q916" s="180"/>
      <c r="R916" s="181">
        <f>SUM(R917:R940)</f>
        <v>0.61170000000000002</v>
      </c>
      <c r="S916" s="180"/>
      <c r="T916" s="182">
        <f>SUM(T917:T940)</f>
        <v>0</v>
      </c>
      <c r="AR916" s="183" t="s">
        <v>91</v>
      </c>
      <c r="AT916" s="184" t="s">
        <v>81</v>
      </c>
      <c r="AU916" s="184" t="s">
        <v>14</v>
      </c>
      <c r="AY916" s="183" t="s">
        <v>220</v>
      </c>
      <c r="BK916" s="185">
        <f>SUM(BK917:BK940)</f>
        <v>0</v>
      </c>
    </row>
    <row r="917" spans="1:65" s="2" customFormat="1" ht="24.2" customHeight="1">
      <c r="A917" s="34"/>
      <c r="B917" s="35"/>
      <c r="C917" s="188" t="s">
        <v>1062</v>
      </c>
      <c r="D917" s="188" t="s">
        <v>222</v>
      </c>
      <c r="E917" s="189" t="s">
        <v>1063</v>
      </c>
      <c r="F917" s="190" t="s">
        <v>1064</v>
      </c>
      <c r="G917" s="191" t="s">
        <v>113</v>
      </c>
      <c r="H917" s="192">
        <v>30</v>
      </c>
      <c r="I917" s="193"/>
      <c r="J917" s="194">
        <f>ROUND(I917*H917,2)</f>
        <v>0</v>
      </c>
      <c r="K917" s="190" t="s">
        <v>225</v>
      </c>
      <c r="L917" s="39"/>
      <c r="M917" s="195" t="s">
        <v>1</v>
      </c>
      <c r="N917" s="196" t="s">
        <v>47</v>
      </c>
      <c r="O917" s="71"/>
      <c r="P917" s="197">
        <f>O917*H917</f>
        <v>0</v>
      </c>
      <c r="Q917" s="197">
        <v>1.2999999999999999E-4</v>
      </c>
      <c r="R917" s="197">
        <f>Q917*H917</f>
        <v>3.8999999999999998E-3</v>
      </c>
      <c r="S917" s="197">
        <v>0</v>
      </c>
      <c r="T917" s="198">
        <f>S917*H917</f>
        <v>0</v>
      </c>
      <c r="U917" s="34"/>
      <c r="V917" s="34"/>
      <c r="W917" s="34"/>
      <c r="X917" s="34"/>
      <c r="Y917" s="34"/>
      <c r="Z917" s="34"/>
      <c r="AA917" s="34"/>
      <c r="AB917" s="34"/>
      <c r="AC917" s="34"/>
      <c r="AD917" s="34"/>
      <c r="AE917" s="34"/>
      <c r="AR917" s="199" t="s">
        <v>338</v>
      </c>
      <c r="AT917" s="199" t="s">
        <v>222</v>
      </c>
      <c r="AU917" s="199" t="s">
        <v>91</v>
      </c>
      <c r="AY917" s="17" t="s">
        <v>220</v>
      </c>
      <c r="BE917" s="200">
        <f>IF(N917="základní",J917,0)</f>
        <v>0</v>
      </c>
      <c r="BF917" s="200">
        <f>IF(N917="snížená",J917,0)</f>
        <v>0</v>
      </c>
      <c r="BG917" s="200">
        <f>IF(N917="zákl. přenesená",J917,0)</f>
        <v>0</v>
      </c>
      <c r="BH917" s="200">
        <f>IF(N917="sníž. přenesená",J917,0)</f>
        <v>0</v>
      </c>
      <c r="BI917" s="200">
        <f>IF(N917="nulová",J917,0)</f>
        <v>0</v>
      </c>
      <c r="BJ917" s="17" t="s">
        <v>14</v>
      </c>
      <c r="BK917" s="200">
        <f>ROUND(I917*H917,2)</f>
        <v>0</v>
      </c>
      <c r="BL917" s="17" t="s">
        <v>338</v>
      </c>
      <c r="BM917" s="199" t="s">
        <v>1065</v>
      </c>
    </row>
    <row r="918" spans="1:65" s="2" customFormat="1" ht="19.5">
      <c r="A918" s="34"/>
      <c r="B918" s="35"/>
      <c r="C918" s="36"/>
      <c r="D918" s="201" t="s">
        <v>228</v>
      </c>
      <c r="E918" s="36"/>
      <c r="F918" s="202" t="s">
        <v>1064</v>
      </c>
      <c r="G918" s="36"/>
      <c r="H918" s="36"/>
      <c r="I918" s="203"/>
      <c r="J918" s="36"/>
      <c r="K918" s="36"/>
      <c r="L918" s="39"/>
      <c r="M918" s="204"/>
      <c r="N918" s="205"/>
      <c r="O918" s="71"/>
      <c r="P918" s="71"/>
      <c r="Q918" s="71"/>
      <c r="R918" s="71"/>
      <c r="S918" s="71"/>
      <c r="T918" s="72"/>
      <c r="U918" s="34"/>
      <c r="V918" s="34"/>
      <c r="W918" s="34"/>
      <c r="X918" s="34"/>
      <c r="Y918" s="34"/>
      <c r="Z918" s="34"/>
      <c r="AA918" s="34"/>
      <c r="AB918" s="34"/>
      <c r="AC918" s="34"/>
      <c r="AD918" s="34"/>
      <c r="AE918" s="34"/>
      <c r="AT918" s="17" t="s">
        <v>228</v>
      </c>
      <c r="AU918" s="17" t="s">
        <v>91</v>
      </c>
    </row>
    <row r="919" spans="1:65" s="2" customFormat="1" ht="243.75">
      <c r="A919" s="34"/>
      <c r="B919" s="35"/>
      <c r="C919" s="36"/>
      <c r="D919" s="201" t="s">
        <v>229</v>
      </c>
      <c r="E919" s="36"/>
      <c r="F919" s="206" t="s">
        <v>1066</v>
      </c>
      <c r="G919" s="36"/>
      <c r="H919" s="36"/>
      <c r="I919" s="203"/>
      <c r="J919" s="36"/>
      <c r="K919" s="36"/>
      <c r="L919" s="39"/>
      <c r="M919" s="204"/>
      <c r="N919" s="205"/>
      <c r="O919" s="71"/>
      <c r="P919" s="71"/>
      <c r="Q919" s="71"/>
      <c r="R919" s="71"/>
      <c r="S919" s="71"/>
      <c r="T919" s="72"/>
      <c r="U919" s="34"/>
      <c r="V919" s="34"/>
      <c r="W919" s="34"/>
      <c r="X919" s="34"/>
      <c r="Y919" s="34"/>
      <c r="Z919" s="34"/>
      <c r="AA919" s="34"/>
      <c r="AB919" s="34"/>
      <c r="AC919" s="34"/>
      <c r="AD919" s="34"/>
      <c r="AE919" s="34"/>
      <c r="AT919" s="17" t="s">
        <v>229</v>
      </c>
      <c r="AU919" s="17" t="s">
        <v>91</v>
      </c>
    </row>
    <row r="920" spans="1:65" s="15" customFormat="1" ht="11.25">
      <c r="B920" s="229"/>
      <c r="C920" s="230"/>
      <c r="D920" s="201" t="s">
        <v>231</v>
      </c>
      <c r="E920" s="231" t="s">
        <v>1</v>
      </c>
      <c r="F920" s="232" t="s">
        <v>1067</v>
      </c>
      <c r="G920" s="230"/>
      <c r="H920" s="231" t="s">
        <v>1</v>
      </c>
      <c r="I920" s="233"/>
      <c r="J920" s="230"/>
      <c r="K920" s="230"/>
      <c r="L920" s="234"/>
      <c r="M920" s="235"/>
      <c r="N920" s="236"/>
      <c r="O920" s="236"/>
      <c r="P920" s="236"/>
      <c r="Q920" s="236"/>
      <c r="R920" s="236"/>
      <c r="S920" s="236"/>
      <c r="T920" s="237"/>
      <c r="AT920" s="238" t="s">
        <v>231</v>
      </c>
      <c r="AU920" s="238" t="s">
        <v>91</v>
      </c>
      <c r="AV920" s="15" t="s">
        <v>14</v>
      </c>
      <c r="AW920" s="15" t="s">
        <v>36</v>
      </c>
      <c r="AX920" s="15" t="s">
        <v>82</v>
      </c>
      <c r="AY920" s="238" t="s">
        <v>220</v>
      </c>
    </row>
    <row r="921" spans="1:65" s="13" customFormat="1" ht="11.25">
      <c r="B921" s="207"/>
      <c r="C921" s="208"/>
      <c r="D921" s="201" t="s">
        <v>231</v>
      </c>
      <c r="E921" s="209" t="s">
        <v>1</v>
      </c>
      <c r="F921" s="210" t="s">
        <v>1068</v>
      </c>
      <c r="G921" s="208"/>
      <c r="H921" s="211">
        <v>30</v>
      </c>
      <c r="I921" s="212"/>
      <c r="J921" s="208"/>
      <c r="K921" s="208"/>
      <c r="L921" s="213"/>
      <c r="M921" s="214"/>
      <c r="N921" s="215"/>
      <c r="O921" s="215"/>
      <c r="P921" s="215"/>
      <c r="Q921" s="215"/>
      <c r="R921" s="215"/>
      <c r="S921" s="215"/>
      <c r="T921" s="216"/>
      <c r="AT921" s="217" t="s">
        <v>231</v>
      </c>
      <c r="AU921" s="217" t="s">
        <v>91</v>
      </c>
      <c r="AV921" s="13" t="s">
        <v>91</v>
      </c>
      <c r="AW921" s="13" t="s">
        <v>36</v>
      </c>
      <c r="AX921" s="13" t="s">
        <v>82</v>
      </c>
      <c r="AY921" s="217" t="s">
        <v>220</v>
      </c>
    </row>
    <row r="922" spans="1:65" s="14" customFormat="1" ht="11.25">
      <c r="B922" s="218"/>
      <c r="C922" s="219"/>
      <c r="D922" s="201" t="s">
        <v>231</v>
      </c>
      <c r="E922" s="220" t="s">
        <v>1</v>
      </c>
      <c r="F922" s="221" t="s">
        <v>233</v>
      </c>
      <c r="G922" s="219"/>
      <c r="H922" s="222">
        <v>30</v>
      </c>
      <c r="I922" s="223"/>
      <c r="J922" s="219"/>
      <c r="K922" s="219"/>
      <c r="L922" s="224"/>
      <c r="M922" s="225"/>
      <c r="N922" s="226"/>
      <c r="O922" s="226"/>
      <c r="P922" s="226"/>
      <c r="Q922" s="226"/>
      <c r="R922" s="226"/>
      <c r="S922" s="226"/>
      <c r="T922" s="227"/>
      <c r="AT922" s="228" t="s">
        <v>231</v>
      </c>
      <c r="AU922" s="228" t="s">
        <v>91</v>
      </c>
      <c r="AV922" s="14" t="s">
        <v>226</v>
      </c>
      <c r="AW922" s="14" t="s">
        <v>36</v>
      </c>
      <c r="AX922" s="14" t="s">
        <v>14</v>
      </c>
      <c r="AY922" s="228" t="s">
        <v>220</v>
      </c>
    </row>
    <row r="923" spans="1:65" s="2" customFormat="1" ht="14.45" customHeight="1">
      <c r="A923" s="34"/>
      <c r="B923" s="35"/>
      <c r="C923" s="239" t="s">
        <v>1069</v>
      </c>
      <c r="D923" s="239" t="s">
        <v>415</v>
      </c>
      <c r="E923" s="240" t="s">
        <v>1070</v>
      </c>
      <c r="F923" s="241" t="s">
        <v>1071</v>
      </c>
      <c r="G923" s="242" t="s">
        <v>113</v>
      </c>
      <c r="H923" s="243">
        <v>15</v>
      </c>
      <c r="I923" s="244"/>
      <c r="J923" s="245">
        <f>ROUND(I923*H923,2)</f>
        <v>0</v>
      </c>
      <c r="K923" s="241" t="s">
        <v>1</v>
      </c>
      <c r="L923" s="246"/>
      <c r="M923" s="247" t="s">
        <v>1</v>
      </c>
      <c r="N923" s="248" t="s">
        <v>47</v>
      </c>
      <c r="O923" s="71"/>
      <c r="P923" s="197">
        <f>O923*H923</f>
        <v>0</v>
      </c>
      <c r="Q923" s="197">
        <v>0.02</v>
      </c>
      <c r="R923" s="197">
        <f>Q923*H923</f>
        <v>0.3</v>
      </c>
      <c r="S923" s="197">
        <v>0</v>
      </c>
      <c r="T923" s="198">
        <f>S923*H923</f>
        <v>0</v>
      </c>
      <c r="U923" s="34"/>
      <c r="V923" s="34"/>
      <c r="W923" s="34"/>
      <c r="X923" s="34"/>
      <c r="Y923" s="34"/>
      <c r="Z923" s="34"/>
      <c r="AA923" s="34"/>
      <c r="AB923" s="34"/>
      <c r="AC923" s="34"/>
      <c r="AD923" s="34"/>
      <c r="AE923" s="34"/>
      <c r="AR923" s="199" t="s">
        <v>445</v>
      </c>
      <c r="AT923" s="199" t="s">
        <v>415</v>
      </c>
      <c r="AU923" s="199" t="s">
        <v>91</v>
      </c>
      <c r="AY923" s="17" t="s">
        <v>220</v>
      </c>
      <c r="BE923" s="200">
        <f>IF(N923="základní",J923,0)</f>
        <v>0</v>
      </c>
      <c r="BF923" s="200">
        <f>IF(N923="snížená",J923,0)</f>
        <v>0</v>
      </c>
      <c r="BG923" s="200">
        <f>IF(N923="zákl. přenesená",J923,0)</f>
        <v>0</v>
      </c>
      <c r="BH923" s="200">
        <f>IF(N923="sníž. přenesená",J923,0)</f>
        <v>0</v>
      </c>
      <c r="BI923" s="200">
        <f>IF(N923="nulová",J923,0)</f>
        <v>0</v>
      </c>
      <c r="BJ923" s="17" t="s">
        <v>14</v>
      </c>
      <c r="BK923" s="200">
        <f>ROUND(I923*H923,2)</f>
        <v>0</v>
      </c>
      <c r="BL923" s="17" t="s">
        <v>338</v>
      </c>
      <c r="BM923" s="199" t="s">
        <v>1072</v>
      </c>
    </row>
    <row r="924" spans="1:65" s="2" customFormat="1" ht="11.25">
      <c r="A924" s="34"/>
      <c r="B924" s="35"/>
      <c r="C924" s="36"/>
      <c r="D924" s="201" t="s">
        <v>228</v>
      </c>
      <c r="E924" s="36"/>
      <c r="F924" s="202" t="s">
        <v>1071</v>
      </c>
      <c r="G924" s="36"/>
      <c r="H924" s="36"/>
      <c r="I924" s="203"/>
      <c r="J924" s="36"/>
      <c r="K924" s="36"/>
      <c r="L924" s="39"/>
      <c r="M924" s="204"/>
      <c r="N924" s="205"/>
      <c r="O924" s="71"/>
      <c r="P924" s="71"/>
      <c r="Q924" s="71"/>
      <c r="R924" s="71"/>
      <c r="S924" s="71"/>
      <c r="T924" s="72"/>
      <c r="U924" s="34"/>
      <c r="V924" s="34"/>
      <c r="W924" s="34"/>
      <c r="X924" s="34"/>
      <c r="Y924" s="34"/>
      <c r="Z924" s="34"/>
      <c r="AA924" s="34"/>
      <c r="AB924" s="34"/>
      <c r="AC924" s="34"/>
      <c r="AD924" s="34"/>
      <c r="AE924" s="34"/>
      <c r="AT924" s="17" t="s">
        <v>228</v>
      </c>
      <c r="AU924" s="17" t="s">
        <v>91</v>
      </c>
    </row>
    <row r="925" spans="1:65" s="2" customFormat="1" ht="37.9" customHeight="1">
      <c r="A925" s="34"/>
      <c r="B925" s="35"/>
      <c r="C925" s="188" t="s">
        <v>1073</v>
      </c>
      <c r="D925" s="188" t="s">
        <v>222</v>
      </c>
      <c r="E925" s="189" t="s">
        <v>1074</v>
      </c>
      <c r="F925" s="190" t="s">
        <v>1075</v>
      </c>
      <c r="G925" s="191" t="s">
        <v>103</v>
      </c>
      <c r="H925" s="192">
        <v>60</v>
      </c>
      <c r="I925" s="193"/>
      <c r="J925" s="194">
        <f>ROUND(I925*H925,2)</f>
        <v>0</v>
      </c>
      <c r="K925" s="190" t="s">
        <v>225</v>
      </c>
      <c r="L925" s="39"/>
      <c r="M925" s="195" t="s">
        <v>1</v>
      </c>
      <c r="N925" s="196" t="s">
        <v>47</v>
      </c>
      <c r="O925" s="71"/>
      <c r="P925" s="197">
        <f>O925*H925</f>
        <v>0</v>
      </c>
      <c r="Q925" s="197">
        <v>6.0000000000000002E-5</v>
      </c>
      <c r="R925" s="197">
        <f>Q925*H925</f>
        <v>3.5999999999999999E-3</v>
      </c>
      <c r="S925" s="197">
        <v>0</v>
      </c>
      <c r="T925" s="198">
        <f>S925*H925</f>
        <v>0</v>
      </c>
      <c r="U925" s="34"/>
      <c r="V925" s="34"/>
      <c r="W925" s="34"/>
      <c r="X925" s="34"/>
      <c r="Y925" s="34"/>
      <c r="Z925" s="34"/>
      <c r="AA925" s="34"/>
      <c r="AB925" s="34"/>
      <c r="AC925" s="34"/>
      <c r="AD925" s="34"/>
      <c r="AE925" s="34"/>
      <c r="AR925" s="199" t="s">
        <v>338</v>
      </c>
      <c r="AT925" s="199" t="s">
        <v>222</v>
      </c>
      <c r="AU925" s="199" t="s">
        <v>91</v>
      </c>
      <c r="AY925" s="17" t="s">
        <v>220</v>
      </c>
      <c r="BE925" s="200">
        <f>IF(N925="základní",J925,0)</f>
        <v>0</v>
      </c>
      <c r="BF925" s="200">
        <f>IF(N925="snížená",J925,0)</f>
        <v>0</v>
      </c>
      <c r="BG925" s="200">
        <f>IF(N925="zákl. přenesená",J925,0)</f>
        <v>0</v>
      </c>
      <c r="BH925" s="200">
        <f>IF(N925="sníž. přenesená",J925,0)</f>
        <v>0</v>
      </c>
      <c r="BI925" s="200">
        <f>IF(N925="nulová",J925,0)</f>
        <v>0</v>
      </c>
      <c r="BJ925" s="17" t="s">
        <v>14</v>
      </c>
      <c r="BK925" s="200">
        <f>ROUND(I925*H925,2)</f>
        <v>0</v>
      </c>
      <c r="BL925" s="17" t="s">
        <v>338</v>
      </c>
      <c r="BM925" s="199" t="s">
        <v>1076</v>
      </c>
    </row>
    <row r="926" spans="1:65" s="2" customFormat="1" ht="19.5">
      <c r="A926" s="34"/>
      <c r="B926" s="35"/>
      <c r="C926" s="36"/>
      <c r="D926" s="201" t="s">
        <v>228</v>
      </c>
      <c r="E926" s="36"/>
      <c r="F926" s="202" t="s">
        <v>1075</v>
      </c>
      <c r="G926" s="36"/>
      <c r="H926" s="36"/>
      <c r="I926" s="203"/>
      <c r="J926" s="36"/>
      <c r="K926" s="36"/>
      <c r="L926" s="39"/>
      <c r="M926" s="204"/>
      <c r="N926" s="205"/>
      <c r="O926" s="71"/>
      <c r="P926" s="71"/>
      <c r="Q926" s="71"/>
      <c r="R926" s="71"/>
      <c r="S926" s="71"/>
      <c r="T926" s="72"/>
      <c r="U926" s="34"/>
      <c r="V926" s="34"/>
      <c r="W926" s="34"/>
      <c r="X926" s="34"/>
      <c r="Y926" s="34"/>
      <c r="Z926" s="34"/>
      <c r="AA926" s="34"/>
      <c r="AB926" s="34"/>
      <c r="AC926" s="34"/>
      <c r="AD926" s="34"/>
      <c r="AE926" s="34"/>
      <c r="AT926" s="17" t="s">
        <v>228</v>
      </c>
      <c r="AU926" s="17" t="s">
        <v>91</v>
      </c>
    </row>
    <row r="927" spans="1:65" s="2" customFormat="1" ht="117">
      <c r="A927" s="34"/>
      <c r="B927" s="35"/>
      <c r="C927" s="36"/>
      <c r="D927" s="201" t="s">
        <v>229</v>
      </c>
      <c r="E927" s="36"/>
      <c r="F927" s="206" t="s">
        <v>1077</v>
      </c>
      <c r="G927" s="36"/>
      <c r="H927" s="36"/>
      <c r="I927" s="203"/>
      <c r="J927" s="36"/>
      <c r="K927" s="36"/>
      <c r="L927" s="39"/>
      <c r="M927" s="204"/>
      <c r="N927" s="205"/>
      <c r="O927" s="71"/>
      <c r="P927" s="71"/>
      <c r="Q927" s="71"/>
      <c r="R927" s="71"/>
      <c r="S927" s="71"/>
      <c r="T927" s="72"/>
      <c r="U927" s="34"/>
      <c r="V927" s="34"/>
      <c r="W927" s="34"/>
      <c r="X927" s="34"/>
      <c r="Y927" s="34"/>
      <c r="Z927" s="34"/>
      <c r="AA927" s="34"/>
      <c r="AB927" s="34"/>
      <c r="AC927" s="34"/>
      <c r="AD927" s="34"/>
      <c r="AE927" s="34"/>
      <c r="AT927" s="17" t="s">
        <v>229</v>
      </c>
      <c r="AU927" s="17" t="s">
        <v>91</v>
      </c>
    </row>
    <row r="928" spans="1:65" s="15" customFormat="1" ht="11.25">
      <c r="B928" s="229"/>
      <c r="C928" s="230"/>
      <c r="D928" s="201" t="s">
        <v>231</v>
      </c>
      <c r="E928" s="231" t="s">
        <v>1</v>
      </c>
      <c r="F928" s="232" t="s">
        <v>1078</v>
      </c>
      <c r="G928" s="230"/>
      <c r="H928" s="231" t="s">
        <v>1</v>
      </c>
      <c r="I928" s="233"/>
      <c r="J928" s="230"/>
      <c r="K928" s="230"/>
      <c r="L928" s="234"/>
      <c r="M928" s="235"/>
      <c r="N928" s="236"/>
      <c r="O928" s="236"/>
      <c r="P928" s="236"/>
      <c r="Q928" s="236"/>
      <c r="R928" s="236"/>
      <c r="S928" s="236"/>
      <c r="T928" s="237"/>
      <c r="AT928" s="238" t="s">
        <v>231</v>
      </c>
      <c r="AU928" s="238" t="s">
        <v>91</v>
      </c>
      <c r="AV928" s="15" t="s">
        <v>14</v>
      </c>
      <c r="AW928" s="15" t="s">
        <v>36</v>
      </c>
      <c r="AX928" s="15" t="s">
        <v>82</v>
      </c>
      <c r="AY928" s="238" t="s">
        <v>220</v>
      </c>
    </row>
    <row r="929" spans="1:65" s="13" customFormat="1" ht="11.25">
      <c r="B929" s="207"/>
      <c r="C929" s="208"/>
      <c r="D929" s="201" t="s">
        <v>231</v>
      </c>
      <c r="E929" s="209" t="s">
        <v>1</v>
      </c>
      <c r="F929" s="210" t="s">
        <v>1079</v>
      </c>
      <c r="G929" s="208"/>
      <c r="H929" s="211">
        <v>60</v>
      </c>
      <c r="I929" s="212"/>
      <c r="J929" s="208"/>
      <c r="K929" s="208"/>
      <c r="L929" s="213"/>
      <c r="M929" s="214"/>
      <c r="N929" s="215"/>
      <c r="O929" s="215"/>
      <c r="P929" s="215"/>
      <c r="Q929" s="215"/>
      <c r="R929" s="215"/>
      <c r="S929" s="215"/>
      <c r="T929" s="216"/>
      <c r="AT929" s="217" t="s">
        <v>231</v>
      </c>
      <c r="AU929" s="217" t="s">
        <v>91</v>
      </c>
      <c r="AV929" s="13" t="s">
        <v>91</v>
      </c>
      <c r="AW929" s="13" t="s">
        <v>36</v>
      </c>
      <c r="AX929" s="13" t="s">
        <v>82</v>
      </c>
      <c r="AY929" s="217" t="s">
        <v>220</v>
      </c>
    </row>
    <row r="930" spans="1:65" s="14" customFormat="1" ht="11.25">
      <c r="B930" s="218"/>
      <c r="C930" s="219"/>
      <c r="D930" s="201" t="s">
        <v>231</v>
      </c>
      <c r="E930" s="220" t="s">
        <v>1</v>
      </c>
      <c r="F930" s="221" t="s">
        <v>233</v>
      </c>
      <c r="G930" s="219"/>
      <c r="H930" s="222">
        <v>60</v>
      </c>
      <c r="I930" s="223"/>
      <c r="J930" s="219"/>
      <c r="K930" s="219"/>
      <c r="L930" s="224"/>
      <c r="M930" s="225"/>
      <c r="N930" s="226"/>
      <c r="O930" s="226"/>
      <c r="P930" s="226"/>
      <c r="Q930" s="226"/>
      <c r="R930" s="226"/>
      <c r="S930" s="226"/>
      <c r="T930" s="227"/>
      <c r="AT930" s="228" t="s">
        <v>231</v>
      </c>
      <c r="AU930" s="228" t="s">
        <v>91</v>
      </c>
      <c r="AV930" s="14" t="s">
        <v>226</v>
      </c>
      <c r="AW930" s="14" t="s">
        <v>36</v>
      </c>
      <c r="AX930" s="14" t="s">
        <v>14</v>
      </c>
      <c r="AY930" s="228" t="s">
        <v>220</v>
      </c>
    </row>
    <row r="931" spans="1:65" s="2" customFormat="1" ht="24.2" customHeight="1">
      <c r="A931" s="34"/>
      <c r="B931" s="35"/>
      <c r="C931" s="239" t="s">
        <v>1080</v>
      </c>
      <c r="D931" s="239" t="s">
        <v>415</v>
      </c>
      <c r="E931" s="240" t="s">
        <v>1081</v>
      </c>
      <c r="F931" s="241" t="s">
        <v>1082</v>
      </c>
      <c r="G931" s="242" t="s">
        <v>103</v>
      </c>
      <c r="H931" s="243">
        <v>60</v>
      </c>
      <c r="I931" s="244"/>
      <c r="J931" s="245">
        <f>ROUND(I931*H931,2)</f>
        <v>0</v>
      </c>
      <c r="K931" s="241" t="s">
        <v>225</v>
      </c>
      <c r="L931" s="246"/>
      <c r="M931" s="247" t="s">
        <v>1</v>
      </c>
      <c r="N931" s="248" t="s">
        <v>47</v>
      </c>
      <c r="O931" s="71"/>
      <c r="P931" s="197">
        <f>O931*H931</f>
        <v>0</v>
      </c>
      <c r="Q931" s="197">
        <v>2.2699999999999999E-3</v>
      </c>
      <c r="R931" s="197">
        <f>Q931*H931</f>
        <v>0.13619999999999999</v>
      </c>
      <c r="S931" s="197">
        <v>0</v>
      </c>
      <c r="T931" s="198">
        <f>S931*H931</f>
        <v>0</v>
      </c>
      <c r="U931" s="34"/>
      <c r="V931" s="34"/>
      <c r="W931" s="34"/>
      <c r="X931" s="34"/>
      <c r="Y931" s="34"/>
      <c r="Z931" s="34"/>
      <c r="AA931" s="34"/>
      <c r="AB931" s="34"/>
      <c r="AC931" s="34"/>
      <c r="AD931" s="34"/>
      <c r="AE931" s="34"/>
      <c r="AR931" s="199" t="s">
        <v>445</v>
      </c>
      <c r="AT931" s="199" t="s">
        <v>415</v>
      </c>
      <c r="AU931" s="199" t="s">
        <v>91</v>
      </c>
      <c r="AY931" s="17" t="s">
        <v>220</v>
      </c>
      <c r="BE931" s="200">
        <f>IF(N931="základní",J931,0)</f>
        <v>0</v>
      </c>
      <c r="BF931" s="200">
        <f>IF(N931="snížená",J931,0)</f>
        <v>0</v>
      </c>
      <c r="BG931" s="200">
        <f>IF(N931="zákl. přenesená",J931,0)</f>
        <v>0</v>
      </c>
      <c r="BH931" s="200">
        <f>IF(N931="sníž. přenesená",J931,0)</f>
        <v>0</v>
      </c>
      <c r="BI931" s="200">
        <f>IF(N931="nulová",J931,0)</f>
        <v>0</v>
      </c>
      <c r="BJ931" s="17" t="s">
        <v>14</v>
      </c>
      <c r="BK931" s="200">
        <f>ROUND(I931*H931,2)</f>
        <v>0</v>
      </c>
      <c r="BL931" s="17" t="s">
        <v>338</v>
      </c>
      <c r="BM931" s="199" t="s">
        <v>1083</v>
      </c>
    </row>
    <row r="932" spans="1:65" s="2" customFormat="1" ht="11.25">
      <c r="A932" s="34"/>
      <c r="B932" s="35"/>
      <c r="C932" s="36"/>
      <c r="D932" s="201" t="s">
        <v>228</v>
      </c>
      <c r="E932" s="36"/>
      <c r="F932" s="202" t="s">
        <v>1082</v>
      </c>
      <c r="G932" s="36"/>
      <c r="H932" s="36"/>
      <c r="I932" s="203"/>
      <c r="J932" s="36"/>
      <c r="K932" s="36"/>
      <c r="L932" s="39"/>
      <c r="M932" s="204"/>
      <c r="N932" s="205"/>
      <c r="O932" s="71"/>
      <c r="P932" s="71"/>
      <c r="Q932" s="71"/>
      <c r="R932" s="71"/>
      <c r="S932" s="71"/>
      <c r="T932" s="72"/>
      <c r="U932" s="34"/>
      <c r="V932" s="34"/>
      <c r="W932" s="34"/>
      <c r="X932" s="34"/>
      <c r="Y932" s="34"/>
      <c r="Z932" s="34"/>
      <c r="AA932" s="34"/>
      <c r="AB932" s="34"/>
      <c r="AC932" s="34"/>
      <c r="AD932" s="34"/>
      <c r="AE932" s="34"/>
      <c r="AT932" s="17" t="s">
        <v>228</v>
      </c>
      <c r="AU932" s="17" t="s">
        <v>91</v>
      </c>
    </row>
    <row r="933" spans="1:65" s="2" customFormat="1" ht="37.9" customHeight="1">
      <c r="A933" s="34"/>
      <c r="B933" s="35"/>
      <c r="C933" s="188" t="s">
        <v>1084</v>
      </c>
      <c r="D933" s="188" t="s">
        <v>222</v>
      </c>
      <c r="E933" s="189" t="s">
        <v>1085</v>
      </c>
      <c r="F933" s="190" t="s">
        <v>1086</v>
      </c>
      <c r="G933" s="191" t="s">
        <v>493</v>
      </c>
      <c r="H933" s="192">
        <v>20</v>
      </c>
      <c r="I933" s="193"/>
      <c r="J933" s="194">
        <f>ROUND(I933*H933,2)</f>
        <v>0</v>
      </c>
      <c r="K933" s="190" t="s">
        <v>225</v>
      </c>
      <c r="L933" s="39"/>
      <c r="M933" s="195" t="s">
        <v>1</v>
      </c>
      <c r="N933" s="196" t="s">
        <v>47</v>
      </c>
      <c r="O933" s="71"/>
      <c r="P933" s="197">
        <f>O933*H933</f>
        <v>0</v>
      </c>
      <c r="Q933" s="197">
        <v>1.4999999999999999E-4</v>
      </c>
      <c r="R933" s="197">
        <f>Q933*H933</f>
        <v>2.9999999999999996E-3</v>
      </c>
      <c r="S933" s="197">
        <v>0</v>
      </c>
      <c r="T933" s="198">
        <f>S933*H933</f>
        <v>0</v>
      </c>
      <c r="U933" s="34"/>
      <c r="V933" s="34"/>
      <c r="W933" s="34"/>
      <c r="X933" s="34"/>
      <c r="Y933" s="34"/>
      <c r="Z933" s="34"/>
      <c r="AA933" s="34"/>
      <c r="AB933" s="34"/>
      <c r="AC933" s="34"/>
      <c r="AD933" s="34"/>
      <c r="AE933" s="34"/>
      <c r="AR933" s="199" t="s">
        <v>338</v>
      </c>
      <c r="AT933" s="199" t="s">
        <v>222</v>
      </c>
      <c r="AU933" s="199" t="s">
        <v>91</v>
      </c>
      <c r="AY933" s="17" t="s">
        <v>220</v>
      </c>
      <c r="BE933" s="200">
        <f>IF(N933="základní",J933,0)</f>
        <v>0</v>
      </c>
      <c r="BF933" s="200">
        <f>IF(N933="snížená",J933,0)</f>
        <v>0</v>
      </c>
      <c r="BG933" s="200">
        <f>IF(N933="zákl. přenesená",J933,0)</f>
        <v>0</v>
      </c>
      <c r="BH933" s="200">
        <f>IF(N933="sníž. přenesená",J933,0)</f>
        <v>0</v>
      </c>
      <c r="BI933" s="200">
        <f>IF(N933="nulová",J933,0)</f>
        <v>0</v>
      </c>
      <c r="BJ933" s="17" t="s">
        <v>14</v>
      </c>
      <c r="BK933" s="200">
        <f>ROUND(I933*H933,2)</f>
        <v>0</v>
      </c>
      <c r="BL933" s="17" t="s">
        <v>338</v>
      </c>
      <c r="BM933" s="199" t="s">
        <v>1087</v>
      </c>
    </row>
    <row r="934" spans="1:65" s="2" customFormat="1" ht="19.5">
      <c r="A934" s="34"/>
      <c r="B934" s="35"/>
      <c r="C934" s="36"/>
      <c r="D934" s="201" t="s">
        <v>228</v>
      </c>
      <c r="E934" s="36"/>
      <c r="F934" s="202" t="s">
        <v>1086</v>
      </c>
      <c r="G934" s="36"/>
      <c r="H934" s="36"/>
      <c r="I934" s="203"/>
      <c r="J934" s="36"/>
      <c r="K934" s="36"/>
      <c r="L934" s="39"/>
      <c r="M934" s="204"/>
      <c r="N934" s="205"/>
      <c r="O934" s="71"/>
      <c r="P934" s="71"/>
      <c r="Q934" s="71"/>
      <c r="R934" s="71"/>
      <c r="S934" s="71"/>
      <c r="T934" s="72"/>
      <c r="U934" s="34"/>
      <c r="V934" s="34"/>
      <c r="W934" s="34"/>
      <c r="X934" s="34"/>
      <c r="Y934" s="34"/>
      <c r="Z934" s="34"/>
      <c r="AA934" s="34"/>
      <c r="AB934" s="34"/>
      <c r="AC934" s="34"/>
      <c r="AD934" s="34"/>
      <c r="AE934" s="34"/>
      <c r="AT934" s="17" t="s">
        <v>228</v>
      </c>
      <c r="AU934" s="17" t="s">
        <v>91</v>
      </c>
    </row>
    <row r="935" spans="1:65" s="2" customFormat="1" ht="107.25">
      <c r="A935" s="34"/>
      <c r="B935" s="35"/>
      <c r="C935" s="36"/>
      <c r="D935" s="201" t="s">
        <v>229</v>
      </c>
      <c r="E935" s="36"/>
      <c r="F935" s="206" t="s">
        <v>1088</v>
      </c>
      <c r="G935" s="36"/>
      <c r="H935" s="36"/>
      <c r="I935" s="203"/>
      <c r="J935" s="36"/>
      <c r="K935" s="36"/>
      <c r="L935" s="39"/>
      <c r="M935" s="204"/>
      <c r="N935" s="205"/>
      <c r="O935" s="71"/>
      <c r="P935" s="71"/>
      <c r="Q935" s="71"/>
      <c r="R935" s="71"/>
      <c r="S935" s="71"/>
      <c r="T935" s="72"/>
      <c r="U935" s="34"/>
      <c r="V935" s="34"/>
      <c r="W935" s="34"/>
      <c r="X935" s="34"/>
      <c r="Y935" s="34"/>
      <c r="Z935" s="34"/>
      <c r="AA935" s="34"/>
      <c r="AB935" s="34"/>
      <c r="AC935" s="34"/>
      <c r="AD935" s="34"/>
      <c r="AE935" s="34"/>
      <c r="AT935" s="17" t="s">
        <v>229</v>
      </c>
      <c r="AU935" s="17" t="s">
        <v>91</v>
      </c>
    </row>
    <row r="936" spans="1:65" s="2" customFormat="1" ht="14.45" customHeight="1">
      <c r="A936" s="34"/>
      <c r="B936" s="35"/>
      <c r="C936" s="188" t="s">
        <v>1089</v>
      </c>
      <c r="D936" s="188" t="s">
        <v>222</v>
      </c>
      <c r="E936" s="189" t="s">
        <v>1090</v>
      </c>
      <c r="F936" s="190" t="s">
        <v>1091</v>
      </c>
      <c r="G936" s="191" t="s">
        <v>103</v>
      </c>
      <c r="H936" s="192">
        <v>33</v>
      </c>
      <c r="I936" s="193"/>
      <c r="J936" s="194">
        <f>ROUND(I936*H936,2)</f>
        <v>0</v>
      </c>
      <c r="K936" s="190" t="s">
        <v>1</v>
      </c>
      <c r="L936" s="39"/>
      <c r="M936" s="195" t="s">
        <v>1</v>
      </c>
      <c r="N936" s="196" t="s">
        <v>47</v>
      </c>
      <c r="O936" s="71"/>
      <c r="P936" s="197">
        <f>O936*H936</f>
        <v>0</v>
      </c>
      <c r="Q936" s="197">
        <v>5.0000000000000001E-3</v>
      </c>
      <c r="R936" s="197">
        <f>Q936*H936</f>
        <v>0.16500000000000001</v>
      </c>
      <c r="S936" s="197">
        <v>0</v>
      </c>
      <c r="T936" s="198">
        <f>S936*H936</f>
        <v>0</v>
      </c>
      <c r="U936" s="34"/>
      <c r="V936" s="34"/>
      <c r="W936" s="34"/>
      <c r="X936" s="34"/>
      <c r="Y936" s="34"/>
      <c r="Z936" s="34"/>
      <c r="AA936" s="34"/>
      <c r="AB936" s="34"/>
      <c r="AC936" s="34"/>
      <c r="AD936" s="34"/>
      <c r="AE936" s="34"/>
      <c r="AR936" s="199" t="s">
        <v>338</v>
      </c>
      <c r="AT936" s="199" t="s">
        <v>222</v>
      </c>
      <c r="AU936" s="199" t="s">
        <v>91</v>
      </c>
      <c r="AY936" s="17" t="s">
        <v>220</v>
      </c>
      <c r="BE936" s="200">
        <f>IF(N936="základní",J936,0)</f>
        <v>0</v>
      </c>
      <c r="BF936" s="200">
        <f>IF(N936="snížená",J936,0)</f>
        <v>0</v>
      </c>
      <c r="BG936" s="200">
        <f>IF(N936="zákl. přenesená",J936,0)</f>
        <v>0</v>
      </c>
      <c r="BH936" s="200">
        <f>IF(N936="sníž. přenesená",J936,0)</f>
        <v>0</v>
      </c>
      <c r="BI936" s="200">
        <f>IF(N936="nulová",J936,0)</f>
        <v>0</v>
      </c>
      <c r="BJ936" s="17" t="s">
        <v>14</v>
      </c>
      <c r="BK936" s="200">
        <f>ROUND(I936*H936,2)</f>
        <v>0</v>
      </c>
      <c r="BL936" s="17" t="s">
        <v>338</v>
      </c>
      <c r="BM936" s="199" t="s">
        <v>1092</v>
      </c>
    </row>
    <row r="937" spans="1:65" s="2" customFormat="1" ht="11.25">
      <c r="A937" s="34"/>
      <c r="B937" s="35"/>
      <c r="C937" s="36"/>
      <c r="D937" s="201" t="s">
        <v>228</v>
      </c>
      <c r="E937" s="36"/>
      <c r="F937" s="202" t="s">
        <v>1091</v>
      </c>
      <c r="G937" s="36"/>
      <c r="H937" s="36"/>
      <c r="I937" s="203"/>
      <c r="J937" s="36"/>
      <c r="K937" s="36"/>
      <c r="L937" s="39"/>
      <c r="M937" s="204"/>
      <c r="N937" s="205"/>
      <c r="O937" s="71"/>
      <c r="P937" s="71"/>
      <c r="Q937" s="71"/>
      <c r="R937" s="71"/>
      <c r="S937" s="71"/>
      <c r="T937" s="72"/>
      <c r="U937" s="34"/>
      <c r="V937" s="34"/>
      <c r="W937" s="34"/>
      <c r="X937" s="34"/>
      <c r="Y937" s="34"/>
      <c r="Z937" s="34"/>
      <c r="AA937" s="34"/>
      <c r="AB937" s="34"/>
      <c r="AC937" s="34"/>
      <c r="AD937" s="34"/>
      <c r="AE937" s="34"/>
      <c r="AT937" s="17" t="s">
        <v>228</v>
      </c>
      <c r="AU937" s="17" t="s">
        <v>91</v>
      </c>
    </row>
    <row r="938" spans="1:65" s="2" customFormat="1" ht="37.9" customHeight="1">
      <c r="A938" s="34"/>
      <c r="B938" s="35"/>
      <c r="C938" s="188" t="s">
        <v>1093</v>
      </c>
      <c r="D938" s="188" t="s">
        <v>222</v>
      </c>
      <c r="E938" s="189" t="s">
        <v>1094</v>
      </c>
      <c r="F938" s="190" t="s">
        <v>1095</v>
      </c>
      <c r="G938" s="191" t="s">
        <v>168</v>
      </c>
      <c r="H938" s="192">
        <v>0.61199999999999999</v>
      </c>
      <c r="I938" s="193"/>
      <c r="J938" s="194">
        <f>ROUND(I938*H938,2)</f>
        <v>0</v>
      </c>
      <c r="K938" s="190" t="s">
        <v>225</v>
      </c>
      <c r="L938" s="39"/>
      <c r="M938" s="195" t="s">
        <v>1</v>
      </c>
      <c r="N938" s="196" t="s">
        <v>47</v>
      </c>
      <c r="O938" s="71"/>
      <c r="P938" s="197">
        <f>O938*H938</f>
        <v>0</v>
      </c>
      <c r="Q938" s="197">
        <v>0</v>
      </c>
      <c r="R938" s="197">
        <f>Q938*H938</f>
        <v>0</v>
      </c>
      <c r="S938" s="197">
        <v>0</v>
      </c>
      <c r="T938" s="198">
        <f>S938*H938</f>
        <v>0</v>
      </c>
      <c r="U938" s="34"/>
      <c r="V938" s="34"/>
      <c r="W938" s="34"/>
      <c r="X938" s="34"/>
      <c r="Y938" s="34"/>
      <c r="Z938" s="34"/>
      <c r="AA938" s="34"/>
      <c r="AB938" s="34"/>
      <c r="AC938" s="34"/>
      <c r="AD938" s="34"/>
      <c r="AE938" s="34"/>
      <c r="AR938" s="199" t="s">
        <v>338</v>
      </c>
      <c r="AT938" s="199" t="s">
        <v>222</v>
      </c>
      <c r="AU938" s="199" t="s">
        <v>91</v>
      </c>
      <c r="AY938" s="17" t="s">
        <v>220</v>
      </c>
      <c r="BE938" s="200">
        <f>IF(N938="základní",J938,0)</f>
        <v>0</v>
      </c>
      <c r="BF938" s="200">
        <f>IF(N938="snížená",J938,0)</f>
        <v>0</v>
      </c>
      <c r="BG938" s="200">
        <f>IF(N938="zákl. přenesená",J938,0)</f>
        <v>0</v>
      </c>
      <c r="BH938" s="200">
        <f>IF(N938="sníž. přenesená",J938,0)</f>
        <v>0</v>
      </c>
      <c r="BI938" s="200">
        <f>IF(N938="nulová",J938,0)</f>
        <v>0</v>
      </c>
      <c r="BJ938" s="17" t="s">
        <v>14</v>
      </c>
      <c r="BK938" s="200">
        <f>ROUND(I938*H938,2)</f>
        <v>0</v>
      </c>
      <c r="BL938" s="17" t="s">
        <v>338</v>
      </c>
      <c r="BM938" s="199" t="s">
        <v>1096</v>
      </c>
    </row>
    <row r="939" spans="1:65" s="2" customFormat="1" ht="29.25">
      <c r="A939" s="34"/>
      <c r="B939" s="35"/>
      <c r="C939" s="36"/>
      <c r="D939" s="201" t="s">
        <v>228</v>
      </c>
      <c r="E939" s="36"/>
      <c r="F939" s="202" t="s">
        <v>1095</v>
      </c>
      <c r="G939" s="36"/>
      <c r="H939" s="36"/>
      <c r="I939" s="203"/>
      <c r="J939" s="36"/>
      <c r="K939" s="36"/>
      <c r="L939" s="39"/>
      <c r="M939" s="204"/>
      <c r="N939" s="205"/>
      <c r="O939" s="71"/>
      <c r="P939" s="71"/>
      <c r="Q939" s="71"/>
      <c r="R939" s="71"/>
      <c r="S939" s="71"/>
      <c r="T939" s="72"/>
      <c r="U939" s="34"/>
      <c r="V939" s="34"/>
      <c r="W939" s="34"/>
      <c r="X939" s="34"/>
      <c r="Y939" s="34"/>
      <c r="Z939" s="34"/>
      <c r="AA939" s="34"/>
      <c r="AB939" s="34"/>
      <c r="AC939" s="34"/>
      <c r="AD939" s="34"/>
      <c r="AE939" s="34"/>
      <c r="AT939" s="17" t="s">
        <v>228</v>
      </c>
      <c r="AU939" s="17" t="s">
        <v>91</v>
      </c>
    </row>
    <row r="940" spans="1:65" s="2" customFormat="1" ht="107.25">
      <c r="A940" s="34"/>
      <c r="B940" s="35"/>
      <c r="C940" s="36"/>
      <c r="D940" s="201" t="s">
        <v>229</v>
      </c>
      <c r="E940" s="36"/>
      <c r="F940" s="206" t="s">
        <v>1097</v>
      </c>
      <c r="G940" s="36"/>
      <c r="H940" s="36"/>
      <c r="I940" s="203"/>
      <c r="J940" s="36"/>
      <c r="K940" s="36"/>
      <c r="L940" s="39"/>
      <c r="M940" s="204"/>
      <c r="N940" s="205"/>
      <c r="O940" s="71"/>
      <c r="P940" s="71"/>
      <c r="Q940" s="71"/>
      <c r="R940" s="71"/>
      <c r="S940" s="71"/>
      <c r="T940" s="72"/>
      <c r="U940" s="34"/>
      <c r="V940" s="34"/>
      <c r="W940" s="34"/>
      <c r="X940" s="34"/>
      <c r="Y940" s="34"/>
      <c r="Z940" s="34"/>
      <c r="AA940" s="34"/>
      <c r="AB940" s="34"/>
      <c r="AC940" s="34"/>
      <c r="AD940" s="34"/>
      <c r="AE940" s="34"/>
      <c r="AT940" s="17" t="s">
        <v>229</v>
      </c>
      <c r="AU940" s="17" t="s">
        <v>91</v>
      </c>
    </row>
    <row r="941" spans="1:65" s="12" customFormat="1" ht="22.9" customHeight="1">
      <c r="B941" s="172"/>
      <c r="C941" s="173"/>
      <c r="D941" s="174" t="s">
        <v>81</v>
      </c>
      <c r="E941" s="186" t="s">
        <v>1098</v>
      </c>
      <c r="F941" s="186" t="s">
        <v>1099</v>
      </c>
      <c r="G941" s="173"/>
      <c r="H941" s="173"/>
      <c r="I941" s="176"/>
      <c r="J941" s="187">
        <f>BK941</f>
        <v>0</v>
      </c>
      <c r="K941" s="173"/>
      <c r="L941" s="178"/>
      <c r="M941" s="179"/>
      <c r="N941" s="180"/>
      <c r="O941" s="180"/>
      <c r="P941" s="181">
        <f>SUM(P942:P953)</f>
        <v>0</v>
      </c>
      <c r="Q941" s="180"/>
      <c r="R941" s="181">
        <f>SUM(R942:R953)</f>
        <v>2.3624699999999998E-3</v>
      </c>
      <c r="S941" s="180"/>
      <c r="T941" s="182">
        <f>SUM(T942:T953)</f>
        <v>0</v>
      </c>
      <c r="AR941" s="183" t="s">
        <v>91</v>
      </c>
      <c r="AT941" s="184" t="s">
        <v>81</v>
      </c>
      <c r="AU941" s="184" t="s">
        <v>14</v>
      </c>
      <c r="AY941" s="183" t="s">
        <v>220</v>
      </c>
      <c r="BK941" s="185">
        <f>SUM(BK942:BK953)</f>
        <v>0</v>
      </c>
    </row>
    <row r="942" spans="1:65" s="2" customFormat="1" ht="37.9" customHeight="1">
      <c r="A942" s="34"/>
      <c r="B942" s="35"/>
      <c r="C942" s="188" t="s">
        <v>1100</v>
      </c>
      <c r="D942" s="188" t="s">
        <v>222</v>
      </c>
      <c r="E942" s="189" t="s">
        <v>1101</v>
      </c>
      <c r="F942" s="190" t="s">
        <v>1102</v>
      </c>
      <c r="G942" s="191" t="s">
        <v>113</v>
      </c>
      <c r="H942" s="192">
        <v>7.1589999999999998</v>
      </c>
      <c r="I942" s="193"/>
      <c r="J942" s="194">
        <f>ROUND(I942*H942,2)</f>
        <v>0</v>
      </c>
      <c r="K942" s="190" t="s">
        <v>225</v>
      </c>
      <c r="L942" s="39"/>
      <c r="M942" s="195" t="s">
        <v>1</v>
      </c>
      <c r="N942" s="196" t="s">
        <v>47</v>
      </c>
      <c r="O942" s="71"/>
      <c r="P942" s="197">
        <f>O942*H942</f>
        <v>0</v>
      </c>
      <c r="Q942" s="197">
        <v>6.9999999999999994E-5</v>
      </c>
      <c r="R942" s="197">
        <f>Q942*H942</f>
        <v>5.0112999999999991E-4</v>
      </c>
      <c r="S942" s="197">
        <v>0</v>
      </c>
      <c r="T942" s="198">
        <f>S942*H942</f>
        <v>0</v>
      </c>
      <c r="U942" s="34"/>
      <c r="V942" s="34"/>
      <c r="W942" s="34"/>
      <c r="X942" s="34"/>
      <c r="Y942" s="34"/>
      <c r="Z942" s="34"/>
      <c r="AA942" s="34"/>
      <c r="AB942" s="34"/>
      <c r="AC942" s="34"/>
      <c r="AD942" s="34"/>
      <c r="AE942" s="34"/>
      <c r="AR942" s="199" t="s">
        <v>338</v>
      </c>
      <c r="AT942" s="199" t="s">
        <v>222</v>
      </c>
      <c r="AU942" s="199" t="s">
        <v>91</v>
      </c>
      <c r="AY942" s="17" t="s">
        <v>220</v>
      </c>
      <c r="BE942" s="200">
        <f>IF(N942="základní",J942,0)</f>
        <v>0</v>
      </c>
      <c r="BF942" s="200">
        <f>IF(N942="snížená",J942,0)</f>
        <v>0</v>
      </c>
      <c r="BG942" s="200">
        <f>IF(N942="zákl. přenesená",J942,0)</f>
        <v>0</v>
      </c>
      <c r="BH942" s="200">
        <f>IF(N942="sníž. přenesená",J942,0)</f>
        <v>0</v>
      </c>
      <c r="BI942" s="200">
        <f>IF(N942="nulová",J942,0)</f>
        <v>0</v>
      </c>
      <c r="BJ942" s="17" t="s">
        <v>14</v>
      </c>
      <c r="BK942" s="200">
        <f>ROUND(I942*H942,2)</f>
        <v>0</v>
      </c>
      <c r="BL942" s="17" t="s">
        <v>338</v>
      </c>
      <c r="BM942" s="199" t="s">
        <v>1103</v>
      </c>
    </row>
    <row r="943" spans="1:65" s="2" customFormat="1" ht="19.5">
      <c r="A943" s="34"/>
      <c r="B943" s="35"/>
      <c r="C943" s="36"/>
      <c r="D943" s="201" t="s">
        <v>228</v>
      </c>
      <c r="E943" s="36"/>
      <c r="F943" s="202" t="s">
        <v>1102</v>
      </c>
      <c r="G943" s="36"/>
      <c r="H943" s="36"/>
      <c r="I943" s="203"/>
      <c r="J943" s="36"/>
      <c r="K943" s="36"/>
      <c r="L943" s="39"/>
      <c r="M943" s="204"/>
      <c r="N943" s="205"/>
      <c r="O943" s="71"/>
      <c r="P943" s="71"/>
      <c r="Q943" s="71"/>
      <c r="R943" s="71"/>
      <c r="S943" s="71"/>
      <c r="T943" s="72"/>
      <c r="U943" s="34"/>
      <c r="V943" s="34"/>
      <c r="W943" s="34"/>
      <c r="X943" s="34"/>
      <c r="Y943" s="34"/>
      <c r="Z943" s="34"/>
      <c r="AA943" s="34"/>
      <c r="AB943" s="34"/>
      <c r="AC943" s="34"/>
      <c r="AD943" s="34"/>
      <c r="AE943" s="34"/>
      <c r="AT943" s="17" t="s">
        <v>228</v>
      </c>
      <c r="AU943" s="17" t="s">
        <v>91</v>
      </c>
    </row>
    <row r="944" spans="1:65" s="13" customFormat="1" ht="11.25">
      <c r="B944" s="207"/>
      <c r="C944" s="208"/>
      <c r="D944" s="201" t="s">
        <v>231</v>
      </c>
      <c r="E944" s="209" t="s">
        <v>1</v>
      </c>
      <c r="F944" s="210" t="s">
        <v>1104</v>
      </c>
      <c r="G944" s="208"/>
      <c r="H944" s="211">
        <v>7.1589999999999998</v>
      </c>
      <c r="I944" s="212"/>
      <c r="J944" s="208"/>
      <c r="K944" s="208"/>
      <c r="L944" s="213"/>
      <c r="M944" s="214"/>
      <c r="N944" s="215"/>
      <c r="O944" s="215"/>
      <c r="P944" s="215"/>
      <c r="Q944" s="215"/>
      <c r="R944" s="215"/>
      <c r="S944" s="215"/>
      <c r="T944" s="216"/>
      <c r="AT944" s="217" t="s">
        <v>231</v>
      </c>
      <c r="AU944" s="217" t="s">
        <v>91</v>
      </c>
      <c r="AV944" s="13" t="s">
        <v>91</v>
      </c>
      <c r="AW944" s="13" t="s">
        <v>36</v>
      </c>
      <c r="AX944" s="13" t="s">
        <v>82</v>
      </c>
      <c r="AY944" s="217" t="s">
        <v>220</v>
      </c>
    </row>
    <row r="945" spans="1:65" s="14" customFormat="1" ht="11.25">
      <c r="B945" s="218"/>
      <c r="C945" s="219"/>
      <c r="D945" s="201" t="s">
        <v>231</v>
      </c>
      <c r="E945" s="220" t="s">
        <v>1</v>
      </c>
      <c r="F945" s="221" t="s">
        <v>233</v>
      </c>
      <c r="G945" s="219"/>
      <c r="H945" s="222">
        <v>7.1589999999999998</v>
      </c>
      <c r="I945" s="223"/>
      <c r="J945" s="219"/>
      <c r="K945" s="219"/>
      <c r="L945" s="224"/>
      <c r="M945" s="225"/>
      <c r="N945" s="226"/>
      <c r="O945" s="226"/>
      <c r="P945" s="226"/>
      <c r="Q945" s="226"/>
      <c r="R945" s="226"/>
      <c r="S945" s="226"/>
      <c r="T945" s="227"/>
      <c r="AT945" s="228" t="s">
        <v>231</v>
      </c>
      <c r="AU945" s="228" t="s">
        <v>91</v>
      </c>
      <c r="AV945" s="14" t="s">
        <v>226</v>
      </c>
      <c r="AW945" s="14" t="s">
        <v>36</v>
      </c>
      <c r="AX945" s="14" t="s">
        <v>14</v>
      </c>
      <c r="AY945" s="228" t="s">
        <v>220</v>
      </c>
    </row>
    <row r="946" spans="1:65" s="2" customFormat="1" ht="24.2" customHeight="1">
      <c r="A946" s="34"/>
      <c r="B946" s="35"/>
      <c r="C946" s="188" t="s">
        <v>1105</v>
      </c>
      <c r="D946" s="188" t="s">
        <v>222</v>
      </c>
      <c r="E946" s="189" t="s">
        <v>1106</v>
      </c>
      <c r="F946" s="190" t="s">
        <v>1107</v>
      </c>
      <c r="G946" s="191" t="s">
        <v>113</v>
      </c>
      <c r="H946" s="192">
        <v>7.1589999999999998</v>
      </c>
      <c r="I946" s="193"/>
      <c r="J946" s="194">
        <f>ROUND(I946*H946,2)</f>
        <v>0</v>
      </c>
      <c r="K946" s="190" t="s">
        <v>225</v>
      </c>
      <c r="L946" s="39"/>
      <c r="M946" s="195" t="s">
        <v>1</v>
      </c>
      <c r="N946" s="196" t="s">
        <v>47</v>
      </c>
      <c r="O946" s="71"/>
      <c r="P946" s="197">
        <f>O946*H946</f>
        <v>0</v>
      </c>
      <c r="Q946" s="197">
        <v>1.3999999999999999E-4</v>
      </c>
      <c r="R946" s="197">
        <f>Q946*H946</f>
        <v>1.0022599999999998E-3</v>
      </c>
      <c r="S946" s="197">
        <v>0</v>
      </c>
      <c r="T946" s="198">
        <f>S946*H946</f>
        <v>0</v>
      </c>
      <c r="U946" s="34"/>
      <c r="V946" s="34"/>
      <c r="W946" s="34"/>
      <c r="X946" s="34"/>
      <c r="Y946" s="34"/>
      <c r="Z946" s="34"/>
      <c r="AA946" s="34"/>
      <c r="AB946" s="34"/>
      <c r="AC946" s="34"/>
      <c r="AD946" s="34"/>
      <c r="AE946" s="34"/>
      <c r="AR946" s="199" t="s">
        <v>338</v>
      </c>
      <c r="AT946" s="199" t="s">
        <v>222</v>
      </c>
      <c r="AU946" s="199" t="s">
        <v>91</v>
      </c>
      <c r="AY946" s="17" t="s">
        <v>220</v>
      </c>
      <c r="BE946" s="200">
        <f>IF(N946="základní",J946,0)</f>
        <v>0</v>
      </c>
      <c r="BF946" s="200">
        <f>IF(N946="snížená",J946,0)</f>
        <v>0</v>
      </c>
      <c r="BG946" s="200">
        <f>IF(N946="zákl. přenesená",J946,0)</f>
        <v>0</v>
      </c>
      <c r="BH946" s="200">
        <f>IF(N946="sníž. přenesená",J946,0)</f>
        <v>0</v>
      </c>
      <c r="BI946" s="200">
        <f>IF(N946="nulová",J946,0)</f>
        <v>0</v>
      </c>
      <c r="BJ946" s="17" t="s">
        <v>14</v>
      </c>
      <c r="BK946" s="200">
        <f>ROUND(I946*H946,2)</f>
        <v>0</v>
      </c>
      <c r="BL946" s="17" t="s">
        <v>338</v>
      </c>
      <c r="BM946" s="199" t="s">
        <v>1108</v>
      </c>
    </row>
    <row r="947" spans="1:65" s="2" customFormat="1" ht="11.25">
      <c r="A947" s="34"/>
      <c r="B947" s="35"/>
      <c r="C947" s="36"/>
      <c r="D947" s="201" t="s">
        <v>228</v>
      </c>
      <c r="E947" s="36"/>
      <c r="F947" s="202" t="s">
        <v>1107</v>
      </c>
      <c r="G947" s="36"/>
      <c r="H947" s="36"/>
      <c r="I947" s="203"/>
      <c r="J947" s="36"/>
      <c r="K947" s="36"/>
      <c r="L947" s="39"/>
      <c r="M947" s="204"/>
      <c r="N947" s="205"/>
      <c r="O947" s="71"/>
      <c r="P947" s="71"/>
      <c r="Q947" s="71"/>
      <c r="R947" s="71"/>
      <c r="S947" s="71"/>
      <c r="T947" s="72"/>
      <c r="U947" s="34"/>
      <c r="V947" s="34"/>
      <c r="W947" s="34"/>
      <c r="X947" s="34"/>
      <c r="Y947" s="34"/>
      <c r="Z947" s="34"/>
      <c r="AA947" s="34"/>
      <c r="AB947" s="34"/>
      <c r="AC947" s="34"/>
      <c r="AD947" s="34"/>
      <c r="AE947" s="34"/>
      <c r="AT947" s="17" t="s">
        <v>228</v>
      </c>
      <c r="AU947" s="17" t="s">
        <v>91</v>
      </c>
    </row>
    <row r="948" spans="1:65" s="13" customFormat="1" ht="11.25">
      <c r="B948" s="207"/>
      <c r="C948" s="208"/>
      <c r="D948" s="201" t="s">
        <v>231</v>
      </c>
      <c r="E948" s="209" t="s">
        <v>1</v>
      </c>
      <c r="F948" s="210" t="s">
        <v>1104</v>
      </c>
      <c r="G948" s="208"/>
      <c r="H948" s="211">
        <v>7.1589999999999998</v>
      </c>
      <c r="I948" s="212"/>
      <c r="J948" s="208"/>
      <c r="K948" s="208"/>
      <c r="L948" s="213"/>
      <c r="M948" s="214"/>
      <c r="N948" s="215"/>
      <c r="O948" s="215"/>
      <c r="P948" s="215"/>
      <c r="Q948" s="215"/>
      <c r="R948" s="215"/>
      <c r="S948" s="215"/>
      <c r="T948" s="216"/>
      <c r="AT948" s="217" t="s">
        <v>231</v>
      </c>
      <c r="AU948" s="217" t="s">
        <v>91</v>
      </c>
      <c r="AV948" s="13" t="s">
        <v>91</v>
      </c>
      <c r="AW948" s="13" t="s">
        <v>36</v>
      </c>
      <c r="AX948" s="13" t="s">
        <v>82</v>
      </c>
      <c r="AY948" s="217" t="s">
        <v>220</v>
      </c>
    </row>
    <row r="949" spans="1:65" s="14" customFormat="1" ht="11.25">
      <c r="B949" s="218"/>
      <c r="C949" s="219"/>
      <c r="D949" s="201" t="s">
        <v>231</v>
      </c>
      <c r="E949" s="220" t="s">
        <v>1</v>
      </c>
      <c r="F949" s="221" t="s">
        <v>233</v>
      </c>
      <c r="G949" s="219"/>
      <c r="H949" s="222">
        <v>7.1589999999999998</v>
      </c>
      <c r="I949" s="223"/>
      <c r="J949" s="219"/>
      <c r="K949" s="219"/>
      <c r="L949" s="224"/>
      <c r="M949" s="225"/>
      <c r="N949" s="226"/>
      <c r="O949" s="226"/>
      <c r="P949" s="226"/>
      <c r="Q949" s="226"/>
      <c r="R949" s="226"/>
      <c r="S949" s="226"/>
      <c r="T949" s="227"/>
      <c r="AT949" s="228" t="s">
        <v>231</v>
      </c>
      <c r="AU949" s="228" t="s">
        <v>91</v>
      </c>
      <c r="AV949" s="14" t="s">
        <v>226</v>
      </c>
      <c r="AW949" s="14" t="s">
        <v>36</v>
      </c>
      <c r="AX949" s="14" t="s">
        <v>14</v>
      </c>
      <c r="AY949" s="228" t="s">
        <v>220</v>
      </c>
    </row>
    <row r="950" spans="1:65" s="2" customFormat="1" ht="24.2" customHeight="1">
      <c r="A950" s="34"/>
      <c r="B950" s="35"/>
      <c r="C950" s="188" t="s">
        <v>1109</v>
      </c>
      <c r="D950" s="188" t="s">
        <v>222</v>
      </c>
      <c r="E950" s="189" t="s">
        <v>1110</v>
      </c>
      <c r="F950" s="190" t="s">
        <v>1111</v>
      </c>
      <c r="G950" s="191" t="s">
        <v>113</v>
      </c>
      <c r="H950" s="192">
        <v>7.1589999999999998</v>
      </c>
      <c r="I950" s="193"/>
      <c r="J950" s="194">
        <f>ROUND(I950*H950,2)</f>
        <v>0</v>
      </c>
      <c r="K950" s="190" t="s">
        <v>225</v>
      </c>
      <c r="L950" s="39"/>
      <c r="M950" s="195" t="s">
        <v>1</v>
      </c>
      <c r="N950" s="196" t="s">
        <v>47</v>
      </c>
      <c r="O950" s="71"/>
      <c r="P950" s="197">
        <f>O950*H950</f>
        <v>0</v>
      </c>
      <c r="Q950" s="197">
        <v>1.2E-4</v>
      </c>
      <c r="R950" s="197">
        <f>Q950*H950</f>
        <v>8.5908000000000002E-4</v>
      </c>
      <c r="S950" s="197">
        <v>0</v>
      </c>
      <c r="T950" s="198">
        <f>S950*H950</f>
        <v>0</v>
      </c>
      <c r="U950" s="34"/>
      <c r="V950" s="34"/>
      <c r="W950" s="34"/>
      <c r="X950" s="34"/>
      <c r="Y950" s="34"/>
      <c r="Z950" s="34"/>
      <c r="AA950" s="34"/>
      <c r="AB950" s="34"/>
      <c r="AC950" s="34"/>
      <c r="AD950" s="34"/>
      <c r="AE950" s="34"/>
      <c r="AR950" s="199" t="s">
        <v>338</v>
      </c>
      <c r="AT950" s="199" t="s">
        <v>222</v>
      </c>
      <c r="AU950" s="199" t="s">
        <v>91</v>
      </c>
      <c r="AY950" s="17" t="s">
        <v>220</v>
      </c>
      <c r="BE950" s="200">
        <f>IF(N950="základní",J950,0)</f>
        <v>0</v>
      </c>
      <c r="BF950" s="200">
        <f>IF(N950="snížená",J950,0)</f>
        <v>0</v>
      </c>
      <c r="BG950" s="200">
        <f>IF(N950="zákl. přenesená",J950,0)</f>
        <v>0</v>
      </c>
      <c r="BH950" s="200">
        <f>IF(N950="sníž. přenesená",J950,0)</f>
        <v>0</v>
      </c>
      <c r="BI950" s="200">
        <f>IF(N950="nulová",J950,0)</f>
        <v>0</v>
      </c>
      <c r="BJ950" s="17" t="s">
        <v>14</v>
      </c>
      <c r="BK950" s="200">
        <f>ROUND(I950*H950,2)</f>
        <v>0</v>
      </c>
      <c r="BL950" s="17" t="s">
        <v>338</v>
      </c>
      <c r="BM950" s="199" t="s">
        <v>1112</v>
      </c>
    </row>
    <row r="951" spans="1:65" s="2" customFormat="1" ht="19.5">
      <c r="A951" s="34"/>
      <c r="B951" s="35"/>
      <c r="C951" s="36"/>
      <c r="D951" s="201" t="s">
        <v>228</v>
      </c>
      <c r="E951" s="36"/>
      <c r="F951" s="202" t="s">
        <v>1111</v>
      </c>
      <c r="G951" s="36"/>
      <c r="H951" s="36"/>
      <c r="I951" s="203"/>
      <c r="J951" s="36"/>
      <c r="K951" s="36"/>
      <c r="L951" s="39"/>
      <c r="M951" s="204"/>
      <c r="N951" s="205"/>
      <c r="O951" s="71"/>
      <c r="P951" s="71"/>
      <c r="Q951" s="71"/>
      <c r="R951" s="71"/>
      <c r="S951" s="71"/>
      <c r="T951" s="72"/>
      <c r="U951" s="34"/>
      <c r="V951" s="34"/>
      <c r="W951" s="34"/>
      <c r="X951" s="34"/>
      <c r="Y951" s="34"/>
      <c r="Z951" s="34"/>
      <c r="AA951" s="34"/>
      <c r="AB951" s="34"/>
      <c r="AC951" s="34"/>
      <c r="AD951" s="34"/>
      <c r="AE951" s="34"/>
      <c r="AT951" s="17" t="s">
        <v>228</v>
      </c>
      <c r="AU951" s="17" t="s">
        <v>91</v>
      </c>
    </row>
    <row r="952" spans="1:65" s="13" customFormat="1" ht="11.25">
      <c r="B952" s="207"/>
      <c r="C952" s="208"/>
      <c r="D952" s="201" t="s">
        <v>231</v>
      </c>
      <c r="E952" s="209" t="s">
        <v>1</v>
      </c>
      <c r="F952" s="210" t="s">
        <v>1104</v>
      </c>
      <c r="G952" s="208"/>
      <c r="H952" s="211">
        <v>7.1589999999999998</v>
      </c>
      <c r="I952" s="212"/>
      <c r="J952" s="208"/>
      <c r="K952" s="208"/>
      <c r="L952" s="213"/>
      <c r="M952" s="214"/>
      <c r="N952" s="215"/>
      <c r="O952" s="215"/>
      <c r="P952" s="215"/>
      <c r="Q952" s="215"/>
      <c r="R952" s="215"/>
      <c r="S952" s="215"/>
      <c r="T952" s="216"/>
      <c r="AT952" s="217" t="s">
        <v>231</v>
      </c>
      <c r="AU952" s="217" t="s">
        <v>91</v>
      </c>
      <c r="AV952" s="13" t="s">
        <v>91</v>
      </c>
      <c r="AW952" s="13" t="s">
        <v>36</v>
      </c>
      <c r="AX952" s="13" t="s">
        <v>82</v>
      </c>
      <c r="AY952" s="217" t="s">
        <v>220</v>
      </c>
    </row>
    <row r="953" spans="1:65" s="14" customFormat="1" ht="11.25">
      <c r="B953" s="218"/>
      <c r="C953" s="219"/>
      <c r="D953" s="201" t="s">
        <v>231</v>
      </c>
      <c r="E953" s="220" t="s">
        <v>1</v>
      </c>
      <c r="F953" s="221" t="s">
        <v>233</v>
      </c>
      <c r="G953" s="219"/>
      <c r="H953" s="222">
        <v>7.1589999999999998</v>
      </c>
      <c r="I953" s="223"/>
      <c r="J953" s="219"/>
      <c r="K953" s="219"/>
      <c r="L953" s="224"/>
      <c r="M953" s="249"/>
      <c r="N953" s="250"/>
      <c r="O953" s="250"/>
      <c r="P953" s="250"/>
      <c r="Q953" s="250"/>
      <c r="R953" s="250"/>
      <c r="S953" s="250"/>
      <c r="T953" s="251"/>
      <c r="AT953" s="228" t="s">
        <v>231</v>
      </c>
      <c r="AU953" s="228" t="s">
        <v>91</v>
      </c>
      <c r="AV953" s="14" t="s">
        <v>226</v>
      </c>
      <c r="AW953" s="14" t="s">
        <v>36</v>
      </c>
      <c r="AX953" s="14" t="s">
        <v>14</v>
      </c>
      <c r="AY953" s="228" t="s">
        <v>220</v>
      </c>
    </row>
    <row r="954" spans="1:65" s="2" customFormat="1" ht="6.95" customHeight="1">
      <c r="A954" s="34"/>
      <c r="B954" s="54"/>
      <c r="C954" s="55"/>
      <c r="D954" s="55"/>
      <c r="E954" s="55"/>
      <c r="F954" s="55"/>
      <c r="G954" s="55"/>
      <c r="H954" s="55"/>
      <c r="I954" s="55"/>
      <c r="J954" s="55"/>
      <c r="K954" s="55"/>
      <c r="L954" s="39"/>
      <c r="M954" s="34"/>
      <c r="O954" s="34"/>
      <c r="P954" s="34"/>
      <c r="Q954" s="34"/>
      <c r="R954" s="34"/>
      <c r="S954" s="34"/>
      <c r="T954" s="34"/>
      <c r="U954" s="34"/>
      <c r="V954" s="34"/>
      <c r="W954" s="34"/>
      <c r="X954" s="34"/>
      <c r="Y954" s="34"/>
      <c r="Z954" s="34"/>
      <c r="AA954" s="34"/>
      <c r="AB954" s="34"/>
      <c r="AC954" s="34"/>
      <c r="AD954" s="34"/>
      <c r="AE954" s="34"/>
    </row>
  </sheetData>
  <sheetProtection algorithmName="SHA-512" hashValue="j+8ukULAKt8lgYFYkO5fU+pcImNou8F6NQL91XFYu8QR7LqX1Hm+ESA/w3cwzu1FXe/fTTML2p+bu7yPWcWcnA==" saltValue="jQk7JAvrCtrnczJtvcEL868ZUbE+M8ykG1fVwNO54gfNCMaiRVQuesUs1xhjy11x5H9DcEdRwGH3QkjOkrZ2XQ==" spinCount="100000" sheet="1" objects="1" scenarios="1" formatColumns="0" formatRows="0" autoFilter="0"/>
  <autoFilter ref="C127:K953"/>
  <mergeCells count="9">
    <mergeCell ref="E87:H87"/>
    <mergeCell ref="E118:H118"/>
    <mergeCell ref="E120:H120"/>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63"/>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1.5" style="1" customWidth="1"/>
    <col min="9"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56" s="1" customFormat="1" ht="36.950000000000003" customHeight="1">
      <c r="L2" s="310"/>
      <c r="M2" s="310"/>
      <c r="N2" s="310"/>
      <c r="O2" s="310"/>
      <c r="P2" s="310"/>
      <c r="Q2" s="310"/>
      <c r="R2" s="310"/>
      <c r="S2" s="310"/>
      <c r="T2" s="310"/>
      <c r="U2" s="310"/>
      <c r="V2" s="310"/>
      <c r="AT2" s="17" t="s">
        <v>94</v>
      </c>
      <c r="AZ2" s="108" t="s">
        <v>1113</v>
      </c>
      <c r="BA2" s="108" t="s">
        <v>1114</v>
      </c>
      <c r="BB2" s="108" t="s">
        <v>131</v>
      </c>
      <c r="BC2" s="108" t="s">
        <v>1115</v>
      </c>
      <c r="BD2" s="108" t="s">
        <v>91</v>
      </c>
    </row>
    <row r="3" spans="1:56" s="1" customFormat="1" ht="6.95" customHeight="1">
      <c r="B3" s="109"/>
      <c r="C3" s="110"/>
      <c r="D3" s="110"/>
      <c r="E3" s="110"/>
      <c r="F3" s="110"/>
      <c r="G3" s="110"/>
      <c r="H3" s="110"/>
      <c r="I3" s="110"/>
      <c r="J3" s="110"/>
      <c r="K3" s="110"/>
      <c r="L3" s="20"/>
      <c r="AT3" s="17" t="s">
        <v>91</v>
      </c>
      <c r="AZ3" s="108" t="s">
        <v>1116</v>
      </c>
      <c r="BA3" s="108" t="s">
        <v>1117</v>
      </c>
      <c r="BB3" s="108" t="s">
        <v>131</v>
      </c>
      <c r="BC3" s="108" t="s">
        <v>1118</v>
      </c>
      <c r="BD3" s="108" t="s">
        <v>91</v>
      </c>
    </row>
    <row r="4" spans="1:56" s="1" customFormat="1" ht="24.95" customHeight="1">
      <c r="B4" s="20"/>
      <c r="D4" s="111" t="s">
        <v>108</v>
      </c>
      <c r="L4" s="20"/>
      <c r="M4" s="112" t="s">
        <v>10</v>
      </c>
      <c r="AT4" s="17" t="s">
        <v>4</v>
      </c>
      <c r="AZ4" s="108" t="s">
        <v>1119</v>
      </c>
      <c r="BA4" s="108" t="s">
        <v>1120</v>
      </c>
      <c r="BB4" s="108" t="s">
        <v>131</v>
      </c>
      <c r="BC4" s="108" t="s">
        <v>1121</v>
      </c>
      <c r="BD4" s="108" t="s">
        <v>91</v>
      </c>
    </row>
    <row r="5" spans="1:56" s="1" customFormat="1" ht="6.95" customHeight="1">
      <c r="B5" s="20"/>
      <c r="L5" s="20"/>
      <c r="AZ5" s="108" t="s">
        <v>1122</v>
      </c>
      <c r="BA5" s="108" t="s">
        <v>1123</v>
      </c>
      <c r="BB5" s="108" t="s">
        <v>131</v>
      </c>
      <c r="BC5" s="108" t="s">
        <v>1121</v>
      </c>
      <c r="BD5" s="108" t="s">
        <v>91</v>
      </c>
    </row>
    <row r="6" spans="1:56" s="1" customFormat="1" ht="12" customHeight="1">
      <c r="B6" s="20"/>
      <c r="D6" s="113" t="s">
        <v>16</v>
      </c>
      <c r="L6" s="20"/>
      <c r="AZ6" s="108" t="s">
        <v>1124</v>
      </c>
      <c r="BA6" s="108" t="s">
        <v>1125</v>
      </c>
      <c r="BB6" s="108" t="s">
        <v>131</v>
      </c>
      <c r="BC6" s="108" t="s">
        <v>1126</v>
      </c>
      <c r="BD6" s="108" t="s">
        <v>91</v>
      </c>
    </row>
    <row r="7" spans="1:56" s="1" customFormat="1" ht="16.5" customHeight="1">
      <c r="B7" s="20"/>
      <c r="E7" s="311" t="str">
        <f>'Rekapitulace stavby'!K6</f>
        <v>Hrozenkovská, Praha 17, č.akce 13491 - Etapa 1</v>
      </c>
      <c r="F7" s="312"/>
      <c r="G7" s="312"/>
      <c r="H7" s="312"/>
      <c r="L7" s="20"/>
      <c r="AZ7" s="108" t="s">
        <v>136</v>
      </c>
      <c r="BA7" s="108" t="s">
        <v>137</v>
      </c>
      <c r="BB7" s="108" t="s">
        <v>1</v>
      </c>
      <c r="BC7" s="108" t="s">
        <v>138</v>
      </c>
      <c r="BD7" s="108" t="s">
        <v>91</v>
      </c>
    </row>
    <row r="8" spans="1:56" s="2" customFormat="1" ht="12" customHeight="1">
      <c r="A8" s="34"/>
      <c r="B8" s="39"/>
      <c r="C8" s="34"/>
      <c r="D8" s="113" t="s">
        <v>120</v>
      </c>
      <c r="E8" s="34"/>
      <c r="F8" s="34"/>
      <c r="G8" s="34"/>
      <c r="H8" s="34"/>
      <c r="I8" s="34"/>
      <c r="J8" s="34"/>
      <c r="K8" s="34"/>
      <c r="L8" s="51"/>
      <c r="S8" s="34"/>
      <c r="T8" s="34"/>
      <c r="U8" s="34"/>
      <c r="V8" s="34"/>
      <c r="W8" s="34"/>
      <c r="X8" s="34"/>
      <c r="Y8" s="34"/>
      <c r="Z8" s="34"/>
      <c r="AA8" s="34"/>
      <c r="AB8" s="34"/>
      <c r="AC8" s="34"/>
      <c r="AD8" s="34"/>
      <c r="AE8" s="34"/>
      <c r="AZ8" s="108" t="s">
        <v>1127</v>
      </c>
      <c r="BA8" s="108" t="s">
        <v>1128</v>
      </c>
      <c r="BB8" s="108" t="s">
        <v>131</v>
      </c>
      <c r="BC8" s="108" t="s">
        <v>1129</v>
      </c>
      <c r="BD8" s="108" t="s">
        <v>91</v>
      </c>
    </row>
    <row r="9" spans="1:56" s="2" customFormat="1" ht="16.5" customHeight="1">
      <c r="A9" s="34"/>
      <c r="B9" s="39"/>
      <c r="C9" s="34"/>
      <c r="D9" s="34"/>
      <c r="E9" s="313" t="s">
        <v>1130</v>
      </c>
      <c r="F9" s="314"/>
      <c r="G9" s="314"/>
      <c r="H9" s="314"/>
      <c r="I9" s="34"/>
      <c r="J9" s="34"/>
      <c r="K9" s="34"/>
      <c r="L9" s="51"/>
      <c r="S9" s="34"/>
      <c r="T9" s="34"/>
      <c r="U9" s="34"/>
      <c r="V9" s="34"/>
      <c r="W9" s="34"/>
      <c r="X9" s="34"/>
      <c r="Y9" s="34"/>
      <c r="Z9" s="34"/>
      <c r="AA9" s="34"/>
      <c r="AB9" s="34"/>
      <c r="AC9" s="34"/>
      <c r="AD9" s="34"/>
      <c r="AE9" s="34"/>
      <c r="AZ9" s="108" t="s">
        <v>1131</v>
      </c>
      <c r="BA9" s="108" t="s">
        <v>1132</v>
      </c>
      <c r="BB9" s="108" t="s">
        <v>131</v>
      </c>
      <c r="BC9" s="108" t="s">
        <v>1133</v>
      </c>
      <c r="BD9" s="108" t="s">
        <v>91</v>
      </c>
    </row>
    <row r="10" spans="1:56" s="2" customFormat="1" ht="11.25">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c r="AZ10" s="108" t="s">
        <v>1134</v>
      </c>
      <c r="BA10" s="108" t="s">
        <v>1135</v>
      </c>
      <c r="BB10" s="108" t="s">
        <v>113</v>
      </c>
      <c r="BC10" s="108" t="s">
        <v>1136</v>
      </c>
      <c r="BD10" s="108" t="s">
        <v>91</v>
      </c>
    </row>
    <row r="11" spans="1:56" s="2" customFormat="1" ht="12" customHeight="1">
      <c r="A11" s="34"/>
      <c r="B11" s="39"/>
      <c r="C11" s="34"/>
      <c r="D11" s="113" t="s">
        <v>18</v>
      </c>
      <c r="E11" s="34"/>
      <c r="F11" s="114" t="s">
        <v>1</v>
      </c>
      <c r="G11" s="34"/>
      <c r="H11" s="34"/>
      <c r="I11" s="113" t="s">
        <v>19</v>
      </c>
      <c r="J11" s="114" t="s">
        <v>1</v>
      </c>
      <c r="K11" s="34"/>
      <c r="L11" s="51"/>
      <c r="S11" s="34"/>
      <c r="T11" s="34"/>
      <c r="U11" s="34"/>
      <c r="V11" s="34"/>
      <c r="W11" s="34"/>
      <c r="X11" s="34"/>
      <c r="Y11" s="34"/>
      <c r="Z11" s="34"/>
      <c r="AA11" s="34"/>
      <c r="AB11" s="34"/>
      <c r="AC11" s="34"/>
      <c r="AD11" s="34"/>
      <c r="AE11" s="34"/>
      <c r="AZ11" s="108" t="s">
        <v>1137</v>
      </c>
      <c r="BA11" s="108" t="s">
        <v>1138</v>
      </c>
      <c r="BB11" s="108" t="s">
        <v>131</v>
      </c>
      <c r="BC11" s="108" t="s">
        <v>1129</v>
      </c>
      <c r="BD11" s="108" t="s">
        <v>91</v>
      </c>
    </row>
    <row r="12" spans="1:56" s="2" customFormat="1" ht="12" customHeight="1">
      <c r="A12" s="34"/>
      <c r="B12" s="39"/>
      <c r="C12" s="34"/>
      <c r="D12" s="113" t="s">
        <v>20</v>
      </c>
      <c r="E12" s="34"/>
      <c r="F12" s="114" t="s">
        <v>21</v>
      </c>
      <c r="G12" s="34"/>
      <c r="H12" s="34"/>
      <c r="I12" s="113" t="s">
        <v>22</v>
      </c>
      <c r="J12" s="115" t="str">
        <f>'Rekapitulace stavby'!AN8</f>
        <v>13. 4. 2020</v>
      </c>
      <c r="K12" s="34"/>
      <c r="L12" s="51"/>
      <c r="S12" s="34"/>
      <c r="T12" s="34"/>
      <c r="U12" s="34"/>
      <c r="V12" s="34"/>
      <c r="W12" s="34"/>
      <c r="X12" s="34"/>
      <c r="Y12" s="34"/>
      <c r="Z12" s="34"/>
      <c r="AA12" s="34"/>
      <c r="AB12" s="34"/>
      <c r="AC12" s="34"/>
      <c r="AD12" s="34"/>
      <c r="AE12" s="34"/>
      <c r="AZ12" s="108" t="s">
        <v>1139</v>
      </c>
      <c r="BA12" s="108" t="s">
        <v>1140</v>
      </c>
      <c r="BB12" s="108" t="s">
        <v>131</v>
      </c>
      <c r="BC12" s="108" t="s">
        <v>1141</v>
      </c>
      <c r="BD12" s="108" t="s">
        <v>91</v>
      </c>
    </row>
    <row r="13" spans="1:56" s="2" customFormat="1" ht="10.9"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c r="AZ13" s="108" t="s">
        <v>1142</v>
      </c>
      <c r="BA13" s="108" t="s">
        <v>1143</v>
      </c>
      <c r="BB13" s="108" t="s">
        <v>131</v>
      </c>
      <c r="BC13" s="108" t="s">
        <v>1144</v>
      </c>
      <c r="BD13" s="108" t="s">
        <v>91</v>
      </c>
    </row>
    <row r="14" spans="1:56" s="2" customFormat="1" ht="12" customHeight="1">
      <c r="A14" s="34"/>
      <c r="B14" s="39"/>
      <c r="C14" s="34"/>
      <c r="D14" s="113" t="s">
        <v>24</v>
      </c>
      <c r="E14" s="34"/>
      <c r="F14" s="34"/>
      <c r="G14" s="34"/>
      <c r="H14" s="34"/>
      <c r="I14" s="113" t="s">
        <v>25</v>
      </c>
      <c r="J14" s="114" t="s">
        <v>26</v>
      </c>
      <c r="K14" s="34"/>
      <c r="L14" s="51"/>
      <c r="S14" s="34"/>
      <c r="T14" s="34"/>
      <c r="U14" s="34"/>
      <c r="V14" s="34"/>
      <c r="W14" s="34"/>
      <c r="X14" s="34"/>
      <c r="Y14" s="34"/>
      <c r="Z14" s="34"/>
      <c r="AA14" s="34"/>
      <c r="AB14" s="34"/>
      <c r="AC14" s="34"/>
      <c r="AD14" s="34"/>
      <c r="AE14" s="34"/>
      <c r="AZ14" s="108" t="s">
        <v>1145</v>
      </c>
      <c r="BA14" s="108" t="s">
        <v>1146</v>
      </c>
      <c r="BB14" s="108" t="s">
        <v>131</v>
      </c>
      <c r="BC14" s="108" t="s">
        <v>1147</v>
      </c>
      <c r="BD14" s="108" t="s">
        <v>91</v>
      </c>
    </row>
    <row r="15" spans="1:56" s="2" customFormat="1" ht="18" customHeight="1">
      <c r="A15" s="34"/>
      <c r="B15" s="39"/>
      <c r="C15" s="34"/>
      <c r="D15" s="34"/>
      <c r="E15" s="114" t="s">
        <v>27</v>
      </c>
      <c r="F15" s="34"/>
      <c r="G15" s="34"/>
      <c r="H15" s="34"/>
      <c r="I15" s="113" t="s">
        <v>28</v>
      </c>
      <c r="J15" s="114" t="s">
        <v>29</v>
      </c>
      <c r="K15" s="34"/>
      <c r="L15" s="51"/>
      <c r="S15" s="34"/>
      <c r="T15" s="34"/>
      <c r="U15" s="34"/>
      <c r="V15" s="34"/>
      <c r="W15" s="34"/>
      <c r="X15" s="34"/>
      <c r="Y15" s="34"/>
      <c r="Z15" s="34"/>
      <c r="AA15" s="34"/>
      <c r="AB15" s="34"/>
      <c r="AC15" s="34"/>
      <c r="AD15" s="34"/>
      <c r="AE15" s="34"/>
      <c r="AZ15" s="108" t="s">
        <v>179</v>
      </c>
      <c r="BA15" s="108" t="s">
        <v>179</v>
      </c>
      <c r="BB15" s="108" t="s">
        <v>131</v>
      </c>
      <c r="BC15" s="108" t="s">
        <v>1148</v>
      </c>
      <c r="BD15" s="108" t="s">
        <v>91</v>
      </c>
    </row>
    <row r="16" spans="1:56" s="2" customFormat="1" ht="6.95"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3" t="s">
        <v>30</v>
      </c>
      <c r="E17" s="34"/>
      <c r="F17" s="34"/>
      <c r="G17" s="34"/>
      <c r="H17" s="34"/>
      <c r="I17" s="113"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15" t="str">
        <f>'Rekapitulace stavby'!E14</f>
        <v>Vyplň údaj</v>
      </c>
      <c r="F18" s="316"/>
      <c r="G18" s="316"/>
      <c r="H18" s="316"/>
      <c r="I18" s="113" t="s">
        <v>28</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3" t="s">
        <v>32</v>
      </c>
      <c r="E20" s="34"/>
      <c r="F20" s="34"/>
      <c r="G20" s="34"/>
      <c r="H20" s="34"/>
      <c r="I20" s="113" t="s">
        <v>25</v>
      </c>
      <c r="J20" s="114" t="s">
        <v>33</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4" t="s">
        <v>34</v>
      </c>
      <c r="F21" s="34"/>
      <c r="G21" s="34"/>
      <c r="H21" s="34"/>
      <c r="I21" s="113" t="s">
        <v>28</v>
      </c>
      <c r="J21" s="114" t="s">
        <v>35</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3" t="s">
        <v>37</v>
      </c>
      <c r="E23" s="34"/>
      <c r="F23" s="34"/>
      <c r="G23" s="34"/>
      <c r="H23" s="34"/>
      <c r="I23" s="113" t="s">
        <v>25</v>
      </c>
      <c r="J23" s="114" t="s">
        <v>38</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4" t="s">
        <v>39</v>
      </c>
      <c r="F24" s="34"/>
      <c r="G24" s="34"/>
      <c r="H24" s="34"/>
      <c r="I24" s="113" t="s">
        <v>28</v>
      </c>
      <c r="J24" s="114" t="s">
        <v>40</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3" t="s">
        <v>41</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16"/>
      <c r="B27" s="117"/>
      <c r="C27" s="116"/>
      <c r="D27" s="116"/>
      <c r="E27" s="317" t="s">
        <v>1</v>
      </c>
      <c r="F27" s="317"/>
      <c r="G27" s="317"/>
      <c r="H27" s="317"/>
      <c r="I27" s="116"/>
      <c r="J27" s="116"/>
      <c r="K27" s="116"/>
      <c r="L27" s="118"/>
      <c r="S27" s="116"/>
      <c r="T27" s="116"/>
      <c r="U27" s="116"/>
      <c r="V27" s="116"/>
      <c r="W27" s="116"/>
      <c r="X27" s="116"/>
      <c r="Y27" s="116"/>
      <c r="Z27" s="116"/>
      <c r="AA27" s="116"/>
      <c r="AB27" s="116"/>
      <c r="AC27" s="116"/>
      <c r="AD27" s="116"/>
      <c r="AE27" s="116"/>
    </row>
    <row r="28" spans="1:31" s="2" customFormat="1" ht="6.95"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20"/>
      <c r="E29" s="120"/>
      <c r="F29" s="120"/>
      <c r="G29" s="120"/>
      <c r="H29" s="120"/>
      <c r="I29" s="120"/>
      <c r="J29" s="120"/>
      <c r="K29" s="120"/>
      <c r="L29" s="51"/>
      <c r="S29" s="34"/>
      <c r="T29" s="34"/>
      <c r="U29" s="34"/>
      <c r="V29" s="34"/>
      <c r="W29" s="34"/>
      <c r="X29" s="34"/>
      <c r="Y29" s="34"/>
      <c r="Z29" s="34"/>
      <c r="AA29" s="34"/>
      <c r="AB29" s="34"/>
      <c r="AC29" s="34"/>
      <c r="AD29" s="34"/>
      <c r="AE29" s="34"/>
    </row>
    <row r="30" spans="1:31" s="2" customFormat="1" ht="25.35" customHeight="1">
      <c r="A30" s="34"/>
      <c r="B30" s="39"/>
      <c r="C30" s="34"/>
      <c r="D30" s="121" t="s">
        <v>42</v>
      </c>
      <c r="E30" s="34"/>
      <c r="F30" s="34"/>
      <c r="G30" s="34"/>
      <c r="H30" s="34"/>
      <c r="I30" s="34"/>
      <c r="J30" s="122">
        <f>ROUND(J123, 2)</f>
        <v>0</v>
      </c>
      <c r="K30" s="34"/>
      <c r="L30" s="51"/>
      <c r="S30" s="34"/>
      <c r="T30" s="34"/>
      <c r="U30" s="34"/>
      <c r="V30" s="34"/>
      <c r="W30" s="34"/>
      <c r="X30" s="34"/>
      <c r="Y30" s="34"/>
      <c r="Z30" s="34"/>
      <c r="AA30" s="34"/>
      <c r="AB30" s="34"/>
      <c r="AC30" s="34"/>
      <c r="AD30" s="34"/>
      <c r="AE30" s="34"/>
    </row>
    <row r="31" spans="1:31" s="2" customFormat="1" ht="6.95" customHeight="1">
      <c r="A31" s="34"/>
      <c r="B31" s="39"/>
      <c r="C31" s="34"/>
      <c r="D31" s="120"/>
      <c r="E31" s="120"/>
      <c r="F31" s="120"/>
      <c r="G31" s="120"/>
      <c r="H31" s="120"/>
      <c r="I31" s="120"/>
      <c r="J31" s="120"/>
      <c r="K31" s="120"/>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3" t="s">
        <v>44</v>
      </c>
      <c r="G32" s="34"/>
      <c r="H32" s="34"/>
      <c r="I32" s="123" t="s">
        <v>43</v>
      </c>
      <c r="J32" s="123" t="s">
        <v>45</v>
      </c>
      <c r="K32" s="34"/>
      <c r="L32" s="51"/>
      <c r="S32" s="34"/>
      <c r="T32" s="34"/>
      <c r="U32" s="34"/>
      <c r="V32" s="34"/>
      <c r="W32" s="34"/>
      <c r="X32" s="34"/>
      <c r="Y32" s="34"/>
      <c r="Z32" s="34"/>
      <c r="AA32" s="34"/>
      <c r="AB32" s="34"/>
      <c r="AC32" s="34"/>
      <c r="AD32" s="34"/>
      <c r="AE32" s="34"/>
    </row>
    <row r="33" spans="1:31" s="2" customFormat="1" ht="14.45" customHeight="1">
      <c r="A33" s="34"/>
      <c r="B33" s="39"/>
      <c r="C33" s="34"/>
      <c r="D33" s="124" t="s">
        <v>46</v>
      </c>
      <c r="E33" s="113" t="s">
        <v>47</v>
      </c>
      <c r="F33" s="125">
        <f>ROUND((SUM(BE123:BE362)),  2)</f>
        <v>0</v>
      </c>
      <c r="G33" s="34"/>
      <c r="H33" s="34"/>
      <c r="I33" s="126">
        <v>0.21</v>
      </c>
      <c r="J33" s="125">
        <f>ROUND(((SUM(BE123:BE362))*I33),  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3" t="s">
        <v>48</v>
      </c>
      <c r="F34" s="125">
        <f>ROUND((SUM(BF123:BF362)),  2)</f>
        <v>0</v>
      </c>
      <c r="G34" s="34"/>
      <c r="H34" s="34"/>
      <c r="I34" s="126">
        <v>0.15</v>
      </c>
      <c r="J34" s="125">
        <f>ROUND(((SUM(BF123:BF362))*I34),  2)</f>
        <v>0</v>
      </c>
      <c r="K34" s="34"/>
      <c r="L34" s="51"/>
      <c r="S34" s="34"/>
      <c r="T34" s="34"/>
      <c r="U34" s="34"/>
      <c r="V34" s="34"/>
      <c r="W34" s="34"/>
      <c r="X34" s="34"/>
      <c r="Y34" s="34"/>
      <c r="Z34" s="34"/>
      <c r="AA34" s="34"/>
      <c r="AB34" s="34"/>
      <c r="AC34" s="34"/>
      <c r="AD34" s="34"/>
      <c r="AE34" s="34"/>
    </row>
    <row r="35" spans="1:31" s="2" customFormat="1" ht="14.45" hidden="1" customHeight="1">
      <c r="A35" s="34"/>
      <c r="B35" s="39"/>
      <c r="C35" s="34"/>
      <c r="D35" s="34"/>
      <c r="E35" s="113" t="s">
        <v>49</v>
      </c>
      <c r="F35" s="125">
        <f>ROUND((SUM(BG123:BG362)),  2)</f>
        <v>0</v>
      </c>
      <c r="G35" s="34"/>
      <c r="H35" s="34"/>
      <c r="I35" s="126">
        <v>0.21</v>
      </c>
      <c r="J35" s="125">
        <f>0</f>
        <v>0</v>
      </c>
      <c r="K35" s="34"/>
      <c r="L35" s="51"/>
      <c r="S35" s="34"/>
      <c r="T35" s="34"/>
      <c r="U35" s="34"/>
      <c r="V35" s="34"/>
      <c r="W35" s="34"/>
      <c r="X35" s="34"/>
      <c r="Y35" s="34"/>
      <c r="Z35" s="34"/>
      <c r="AA35" s="34"/>
      <c r="AB35" s="34"/>
      <c r="AC35" s="34"/>
      <c r="AD35" s="34"/>
      <c r="AE35" s="34"/>
    </row>
    <row r="36" spans="1:31" s="2" customFormat="1" ht="14.45" hidden="1" customHeight="1">
      <c r="A36" s="34"/>
      <c r="B36" s="39"/>
      <c r="C36" s="34"/>
      <c r="D36" s="34"/>
      <c r="E36" s="113" t="s">
        <v>50</v>
      </c>
      <c r="F36" s="125">
        <f>ROUND((SUM(BH123:BH362)),  2)</f>
        <v>0</v>
      </c>
      <c r="G36" s="34"/>
      <c r="H36" s="34"/>
      <c r="I36" s="126">
        <v>0.15</v>
      </c>
      <c r="J36" s="125">
        <f>0</f>
        <v>0</v>
      </c>
      <c r="K36" s="34"/>
      <c r="L36" s="51"/>
      <c r="S36" s="34"/>
      <c r="T36" s="34"/>
      <c r="U36" s="34"/>
      <c r="V36" s="34"/>
      <c r="W36" s="34"/>
      <c r="X36" s="34"/>
      <c r="Y36" s="34"/>
      <c r="Z36" s="34"/>
      <c r="AA36" s="34"/>
      <c r="AB36" s="34"/>
      <c r="AC36" s="34"/>
      <c r="AD36" s="34"/>
      <c r="AE36" s="34"/>
    </row>
    <row r="37" spans="1:31" s="2" customFormat="1" ht="14.45" hidden="1" customHeight="1">
      <c r="A37" s="34"/>
      <c r="B37" s="39"/>
      <c r="C37" s="34"/>
      <c r="D37" s="34"/>
      <c r="E37" s="113" t="s">
        <v>51</v>
      </c>
      <c r="F37" s="125">
        <f>ROUND((SUM(BI123:BI362)),  2)</f>
        <v>0</v>
      </c>
      <c r="G37" s="34"/>
      <c r="H37" s="34"/>
      <c r="I37" s="126">
        <v>0</v>
      </c>
      <c r="J37" s="125">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c r="A39" s="34"/>
      <c r="B39" s="39"/>
      <c r="C39" s="127"/>
      <c r="D39" s="128" t="s">
        <v>52</v>
      </c>
      <c r="E39" s="129"/>
      <c r="F39" s="129"/>
      <c r="G39" s="130" t="s">
        <v>53</v>
      </c>
      <c r="H39" s="131" t="s">
        <v>54</v>
      </c>
      <c r="I39" s="129"/>
      <c r="J39" s="132">
        <f>SUM(J30:J37)</f>
        <v>0</v>
      </c>
      <c r="K39" s="133"/>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1" customFormat="1" ht="14.45" customHeight="1">
      <c r="B41" s="20"/>
      <c r="L41" s="20"/>
    </row>
    <row r="42" spans="1:31" s="1" customFormat="1" ht="14.45" customHeight="1">
      <c r="B42" s="20"/>
      <c r="L42" s="20"/>
    </row>
    <row r="43" spans="1:31" s="1" customFormat="1" ht="14.45" customHeight="1">
      <c r="B43" s="20"/>
      <c r="L43" s="20"/>
    </row>
    <row r="44" spans="1:31" s="1" customFormat="1" ht="14.45" customHeight="1">
      <c r="B44" s="20"/>
      <c r="L44" s="20"/>
    </row>
    <row r="45" spans="1:31" s="1" customFormat="1" ht="14.45" customHeight="1">
      <c r="B45" s="20"/>
      <c r="L45" s="20"/>
    </row>
    <row r="46" spans="1:31" s="1" customFormat="1" ht="14.45" customHeight="1">
      <c r="B46" s="20"/>
      <c r="L46" s="20"/>
    </row>
    <row r="47" spans="1:31" s="1" customFormat="1" ht="14.45" customHeight="1">
      <c r="B47" s="20"/>
      <c r="L47" s="20"/>
    </row>
    <row r="48" spans="1:31" s="1" customFormat="1" ht="14.45" customHeight="1">
      <c r="B48" s="20"/>
      <c r="L48" s="20"/>
    </row>
    <row r="49" spans="1:31" s="1" customFormat="1" ht="14.45" customHeight="1">
      <c r="B49" s="20"/>
      <c r="L49" s="20"/>
    </row>
    <row r="50" spans="1:31" s="2" customFormat="1" ht="14.45" customHeight="1">
      <c r="B50" s="51"/>
      <c r="D50" s="134" t="s">
        <v>55</v>
      </c>
      <c r="E50" s="135"/>
      <c r="F50" s="135"/>
      <c r="G50" s="134" t="s">
        <v>56</v>
      </c>
      <c r="H50" s="135"/>
      <c r="I50" s="135"/>
      <c r="J50" s="135"/>
      <c r="K50" s="135"/>
      <c r="L50" s="51"/>
    </row>
    <row r="51" spans="1:31" ht="11.25">
      <c r="B51" s="20"/>
      <c r="L51" s="20"/>
    </row>
    <row r="52" spans="1:31" ht="11.25">
      <c r="B52" s="20"/>
      <c r="L52" s="20"/>
    </row>
    <row r="53" spans="1:31" ht="11.25">
      <c r="B53" s="20"/>
      <c r="L53" s="20"/>
    </row>
    <row r="54" spans="1:31" ht="11.25">
      <c r="B54" s="20"/>
      <c r="L54" s="20"/>
    </row>
    <row r="55" spans="1:31" ht="11.25">
      <c r="B55" s="20"/>
      <c r="L55" s="20"/>
    </row>
    <row r="56" spans="1:31" ht="11.25">
      <c r="B56" s="20"/>
      <c r="L56" s="20"/>
    </row>
    <row r="57" spans="1:31" ht="11.25">
      <c r="B57" s="20"/>
      <c r="L57" s="20"/>
    </row>
    <row r="58" spans="1:31" ht="11.25">
      <c r="B58" s="20"/>
      <c r="L58" s="20"/>
    </row>
    <row r="59" spans="1:31" ht="11.25">
      <c r="B59" s="20"/>
      <c r="L59" s="20"/>
    </row>
    <row r="60" spans="1:31" ht="11.25">
      <c r="B60" s="20"/>
      <c r="L60" s="20"/>
    </row>
    <row r="61" spans="1:31" s="2" customFormat="1" ht="12.75">
      <c r="A61" s="34"/>
      <c r="B61" s="39"/>
      <c r="C61" s="34"/>
      <c r="D61" s="136" t="s">
        <v>57</v>
      </c>
      <c r="E61" s="137"/>
      <c r="F61" s="138" t="s">
        <v>58</v>
      </c>
      <c r="G61" s="136" t="s">
        <v>57</v>
      </c>
      <c r="H61" s="137"/>
      <c r="I61" s="137"/>
      <c r="J61" s="139" t="s">
        <v>58</v>
      </c>
      <c r="K61" s="137"/>
      <c r="L61" s="51"/>
      <c r="S61" s="34"/>
      <c r="T61" s="34"/>
      <c r="U61" s="34"/>
      <c r="V61" s="34"/>
      <c r="W61" s="34"/>
      <c r="X61" s="34"/>
      <c r="Y61" s="34"/>
      <c r="Z61" s="34"/>
      <c r="AA61" s="34"/>
      <c r="AB61" s="34"/>
      <c r="AC61" s="34"/>
      <c r="AD61" s="34"/>
      <c r="AE61" s="34"/>
    </row>
    <row r="62" spans="1:31" ht="11.25">
      <c r="B62" s="20"/>
      <c r="L62" s="20"/>
    </row>
    <row r="63" spans="1:31" ht="11.25">
      <c r="B63" s="20"/>
      <c r="L63" s="20"/>
    </row>
    <row r="64" spans="1:31" ht="11.25">
      <c r="B64" s="20"/>
      <c r="L64" s="20"/>
    </row>
    <row r="65" spans="1:31" s="2" customFormat="1" ht="12.75">
      <c r="A65" s="34"/>
      <c r="B65" s="39"/>
      <c r="C65" s="34"/>
      <c r="D65" s="134" t="s">
        <v>59</v>
      </c>
      <c r="E65" s="140"/>
      <c r="F65" s="140"/>
      <c r="G65" s="134" t="s">
        <v>60</v>
      </c>
      <c r="H65" s="140"/>
      <c r="I65" s="140"/>
      <c r="J65" s="140"/>
      <c r="K65" s="140"/>
      <c r="L65" s="51"/>
      <c r="S65" s="34"/>
      <c r="T65" s="34"/>
      <c r="U65" s="34"/>
      <c r="V65" s="34"/>
      <c r="W65" s="34"/>
      <c r="X65" s="34"/>
      <c r="Y65" s="34"/>
      <c r="Z65" s="34"/>
      <c r="AA65" s="34"/>
      <c r="AB65" s="34"/>
      <c r="AC65" s="34"/>
      <c r="AD65" s="34"/>
      <c r="AE65" s="34"/>
    </row>
    <row r="66" spans="1:31" ht="11.25">
      <c r="B66" s="20"/>
      <c r="L66" s="20"/>
    </row>
    <row r="67" spans="1:31" ht="11.25">
      <c r="B67" s="20"/>
      <c r="L67" s="20"/>
    </row>
    <row r="68" spans="1:31" ht="11.25">
      <c r="B68" s="20"/>
      <c r="L68" s="20"/>
    </row>
    <row r="69" spans="1:31" ht="11.25">
      <c r="B69" s="20"/>
      <c r="L69" s="20"/>
    </row>
    <row r="70" spans="1:31" ht="11.25">
      <c r="B70" s="20"/>
      <c r="L70" s="20"/>
    </row>
    <row r="71" spans="1:31" ht="11.25">
      <c r="B71" s="20"/>
      <c r="L71" s="20"/>
    </row>
    <row r="72" spans="1:31" ht="11.25">
      <c r="B72" s="20"/>
      <c r="L72" s="20"/>
    </row>
    <row r="73" spans="1:31" ht="11.25">
      <c r="B73" s="20"/>
      <c r="L73" s="20"/>
    </row>
    <row r="74" spans="1:31" ht="11.25">
      <c r="B74" s="20"/>
      <c r="L74" s="20"/>
    </row>
    <row r="75" spans="1:31" ht="11.25">
      <c r="B75" s="20"/>
      <c r="L75" s="20"/>
    </row>
    <row r="76" spans="1:31" s="2" customFormat="1" ht="12.75">
      <c r="A76" s="34"/>
      <c r="B76" s="39"/>
      <c r="C76" s="34"/>
      <c r="D76" s="136" t="s">
        <v>57</v>
      </c>
      <c r="E76" s="137"/>
      <c r="F76" s="138" t="s">
        <v>58</v>
      </c>
      <c r="G76" s="136" t="s">
        <v>57</v>
      </c>
      <c r="H76" s="137"/>
      <c r="I76" s="137"/>
      <c r="J76" s="139" t="s">
        <v>58</v>
      </c>
      <c r="K76" s="137"/>
      <c r="L76" s="51"/>
      <c r="S76" s="34"/>
      <c r="T76" s="34"/>
      <c r="U76" s="34"/>
      <c r="V76" s="34"/>
      <c r="W76" s="34"/>
      <c r="X76" s="34"/>
      <c r="Y76" s="34"/>
      <c r="Z76" s="34"/>
      <c r="AA76" s="34"/>
      <c r="AB76" s="34"/>
      <c r="AC76" s="34"/>
      <c r="AD76" s="34"/>
      <c r="AE76" s="34"/>
    </row>
    <row r="77" spans="1:31" s="2" customFormat="1" ht="14.45" customHeight="1">
      <c r="A77" s="34"/>
      <c r="B77" s="141"/>
      <c r="C77" s="142"/>
      <c r="D77" s="142"/>
      <c r="E77" s="142"/>
      <c r="F77" s="142"/>
      <c r="G77" s="142"/>
      <c r="H77" s="142"/>
      <c r="I77" s="142"/>
      <c r="J77" s="142"/>
      <c r="K77" s="142"/>
      <c r="L77" s="51"/>
      <c r="S77" s="34"/>
      <c r="T77" s="34"/>
      <c r="U77" s="34"/>
      <c r="V77" s="34"/>
      <c r="W77" s="34"/>
      <c r="X77" s="34"/>
      <c r="Y77" s="34"/>
      <c r="Z77" s="34"/>
      <c r="AA77" s="34"/>
      <c r="AB77" s="34"/>
      <c r="AC77" s="34"/>
      <c r="AD77" s="34"/>
      <c r="AE77" s="34"/>
    </row>
    <row r="81" spans="1:47" s="2" customFormat="1" ht="6.95" customHeight="1">
      <c r="A81" s="34"/>
      <c r="B81" s="143"/>
      <c r="C81" s="144"/>
      <c r="D81" s="144"/>
      <c r="E81" s="144"/>
      <c r="F81" s="144"/>
      <c r="G81" s="144"/>
      <c r="H81" s="144"/>
      <c r="I81" s="144"/>
      <c r="J81" s="144"/>
      <c r="K81" s="144"/>
      <c r="L81" s="51"/>
      <c r="S81" s="34"/>
      <c r="T81" s="34"/>
      <c r="U81" s="34"/>
      <c r="V81" s="34"/>
      <c r="W81" s="34"/>
      <c r="X81" s="34"/>
      <c r="Y81" s="34"/>
      <c r="Z81" s="34"/>
      <c r="AA81" s="34"/>
      <c r="AB81" s="34"/>
      <c r="AC81" s="34"/>
      <c r="AD81" s="34"/>
      <c r="AE81" s="34"/>
    </row>
    <row r="82" spans="1:47" s="2" customFormat="1" ht="24.95" customHeight="1">
      <c r="A82" s="34"/>
      <c r="B82" s="35"/>
      <c r="C82" s="23" t="s">
        <v>188</v>
      </c>
      <c r="D82" s="36"/>
      <c r="E82" s="36"/>
      <c r="F82" s="36"/>
      <c r="G82" s="36"/>
      <c r="H82" s="36"/>
      <c r="I82" s="36"/>
      <c r="J82" s="36"/>
      <c r="K82" s="36"/>
      <c r="L82" s="51"/>
      <c r="S82" s="34"/>
      <c r="T82" s="34"/>
      <c r="U82" s="34"/>
      <c r="V82" s="34"/>
      <c r="W82" s="34"/>
      <c r="X82" s="34"/>
      <c r="Y82" s="34"/>
      <c r="Z82" s="34"/>
      <c r="AA82" s="34"/>
      <c r="AB82" s="34"/>
      <c r="AC82" s="34"/>
      <c r="AD82" s="34"/>
      <c r="AE82" s="34"/>
    </row>
    <row r="83" spans="1:47"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47"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47" s="2" customFormat="1" ht="16.5" customHeight="1">
      <c r="A85" s="34"/>
      <c r="B85" s="35"/>
      <c r="C85" s="36"/>
      <c r="D85" s="36"/>
      <c r="E85" s="318" t="str">
        <f>E7</f>
        <v>Hrozenkovská, Praha 17, č.akce 13491 - Etapa 1</v>
      </c>
      <c r="F85" s="319"/>
      <c r="G85" s="319"/>
      <c r="H85" s="319"/>
      <c r="I85" s="36"/>
      <c r="J85" s="36"/>
      <c r="K85" s="36"/>
      <c r="L85" s="51"/>
      <c r="S85" s="34"/>
      <c r="T85" s="34"/>
      <c r="U85" s="34"/>
      <c r="V85" s="34"/>
      <c r="W85" s="34"/>
      <c r="X85" s="34"/>
      <c r="Y85" s="34"/>
      <c r="Z85" s="34"/>
      <c r="AA85" s="34"/>
      <c r="AB85" s="34"/>
      <c r="AC85" s="34"/>
      <c r="AD85" s="34"/>
      <c r="AE85" s="34"/>
    </row>
    <row r="86" spans="1:47" s="2" customFormat="1" ht="12" customHeight="1">
      <c r="A86" s="34"/>
      <c r="B86" s="35"/>
      <c r="C86" s="29" t="s">
        <v>120</v>
      </c>
      <c r="D86" s="36"/>
      <c r="E86" s="36"/>
      <c r="F86" s="36"/>
      <c r="G86" s="36"/>
      <c r="H86" s="36"/>
      <c r="I86" s="36"/>
      <c r="J86" s="36"/>
      <c r="K86" s="36"/>
      <c r="L86" s="51"/>
      <c r="S86" s="34"/>
      <c r="T86" s="34"/>
      <c r="U86" s="34"/>
      <c r="V86" s="34"/>
      <c r="W86" s="34"/>
      <c r="X86" s="34"/>
      <c r="Y86" s="34"/>
      <c r="Z86" s="34"/>
      <c r="AA86" s="34"/>
      <c r="AB86" s="34"/>
      <c r="AC86" s="34"/>
      <c r="AD86" s="34"/>
      <c r="AE86" s="34"/>
    </row>
    <row r="87" spans="1:47" s="2" customFormat="1" ht="16.5" customHeight="1">
      <c r="A87" s="34"/>
      <c r="B87" s="35"/>
      <c r="C87" s="36"/>
      <c r="D87" s="36"/>
      <c r="E87" s="270" t="str">
        <f>E9</f>
        <v>SO 301 - Rekonstrukce přípojek UV</v>
      </c>
      <c r="F87" s="320"/>
      <c r="G87" s="320"/>
      <c r="H87" s="320"/>
      <c r="I87" s="36"/>
      <c r="J87" s="36"/>
      <c r="K87" s="36"/>
      <c r="L87" s="51"/>
      <c r="S87" s="34"/>
      <c r="T87" s="34"/>
      <c r="U87" s="34"/>
      <c r="V87" s="34"/>
      <c r="W87" s="34"/>
      <c r="X87" s="34"/>
      <c r="Y87" s="34"/>
      <c r="Z87" s="34"/>
      <c r="AA87" s="34"/>
      <c r="AB87" s="34"/>
      <c r="AC87" s="34"/>
      <c r="AD87" s="34"/>
      <c r="AE87" s="34"/>
    </row>
    <row r="88" spans="1:47" s="2" customFormat="1" ht="6.95"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47" s="2" customFormat="1" ht="12" customHeight="1">
      <c r="A89" s="34"/>
      <c r="B89" s="35"/>
      <c r="C89" s="29" t="s">
        <v>20</v>
      </c>
      <c r="D89" s="36"/>
      <c r="E89" s="36"/>
      <c r="F89" s="27" t="str">
        <f>F12</f>
        <v>ulice Hrozenkovská</v>
      </c>
      <c r="G89" s="36"/>
      <c r="H89" s="36"/>
      <c r="I89" s="29" t="s">
        <v>22</v>
      </c>
      <c r="J89" s="66" t="str">
        <f>IF(J12="","",J12)</f>
        <v>13. 4. 2020</v>
      </c>
      <c r="K89" s="36"/>
      <c r="L89" s="51"/>
      <c r="S89" s="34"/>
      <c r="T89" s="34"/>
      <c r="U89" s="34"/>
      <c r="V89" s="34"/>
      <c r="W89" s="34"/>
      <c r="X89" s="34"/>
      <c r="Y89" s="34"/>
      <c r="Z89" s="34"/>
      <c r="AA89" s="34"/>
      <c r="AB89" s="34"/>
      <c r="AC89" s="34"/>
      <c r="AD89" s="34"/>
      <c r="AE89" s="34"/>
    </row>
    <row r="90" spans="1:47"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47" s="2" customFormat="1" ht="15.2" customHeight="1">
      <c r="A91" s="34"/>
      <c r="B91" s="35"/>
      <c r="C91" s="29" t="s">
        <v>24</v>
      </c>
      <c r="D91" s="36"/>
      <c r="E91" s="36"/>
      <c r="F91" s="27" t="str">
        <f>E15</f>
        <v>Technická správa komunikací hl. m. Prahy a.s.</v>
      </c>
      <c r="G91" s="36"/>
      <c r="H91" s="36"/>
      <c r="I91" s="29" t="s">
        <v>32</v>
      </c>
      <c r="J91" s="32" t="str">
        <f>E21</f>
        <v>DIPRO, spol s r.o.</v>
      </c>
      <c r="K91" s="36"/>
      <c r="L91" s="51"/>
      <c r="S91" s="34"/>
      <c r="T91" s="34"/>
      <c r="U91" s="34"/>
      <c r="V91" s="34"/>
      <c r="W91" s="34"/>
      <c r="X91" s="34"/>
      <c r="Y91" s="34"/>
      <c r="Z91" s="34"/>
      <c r="AA91" s="34"/>
      <c r="AB91" s="34"/>
      <c r="AC91" s="34"/>
      <c r="AD91" s="34"/>
      <c r="AE91" s="34"/>
    </row>
    <row r="92" spans="1:47" s="2" customFormat="1" ht="15.2" customHeight="1">
      <c r="A92" s="34"/>
      <c r="B92" s="35"/>
      <c r="C92" s="29" t="s">
        <v>30</v>
      </c>
      <c r="D92" s="36"/>
      <c r="E92" s="36"/>
      <c r="F92" s="27" t="str">
        <f>IF(E18="","",E18)</f>
        <v>Vyplň údaj</v>
      </c>
      <c r="G92" s="36"/>
      <c r="H92" s="36"/>
      <c r="I92" s="29" t="s">
        <v>37</v>
      </c>
      <c r="J92" s="32" t="str">
        <f>E24</f>
        <v>TMI Building s.r.o.</v>
      </c>
      <c r="K92" s="36"/>
      <c r="L92" s="51"/>
      <c r="S92" s="34"/>
      <c r="T92" s="34"/>
      <c r="U92" s="34"/>
      <c r="V92" s="34"/>
      <c r="W92" s="34"/>
      <c r="X92" s="34"/>
      <c r="Y92" s="34"/>
      <c r="Z92" s="34"/>
      <c r="AA92" s="34"/>
      <c r="AB92" s="34"/>
      <c r="AC92" s="34"/>
      <c r="AD92" s="34"/>
      <c r="AE92" s="34"/>
    </row>
    <row r="93" spans="1:47" s="2" customFormat="1" ht="10.3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47" s="2" customFormat="1" ht="29.25" customHeight="1">
      <c r="A94" s="34"/>
      <c r="B94" s="35"/>
      <c r="C94" s="145" t="s">
        <v>189</v>
      </c>
      <c r="D94" s="146"/>
      <c r="E94" s="146"/>
      <c r="F94" s="146"/>
      <c r="G94" s="146"/>
      <c r="H94" s="146"/>
      <c r="I94" s="146"/>
      <c r="J94" s="147" t="s">
        <v>190</v>
      </c>
      <c r="K94" s="146"/>
      <c r="L94" s="51"/>
      <c r="S94" s="34"/>
      <c r="T94" s="34"/>
      <c r="U94" s="34"/>
      <c r="V94" s="34"/>
      <c r="W94" s="34"/>
      <c r="X94" s="34"/>
      <c r="Y94" s="34"/>
      <c r="Z94" s="34"/>
      <c r="AA94" s="34"/>
      <c r="AB94" s="34"/>
      <c r="AC94" s="34"/>
      <c r="AD94" s="34"/>
      <c r="AE94" s="34"/>
    </row>
    <row r="95" spans="1:47"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c r="A96" s="34"/>
      <c r="B96" s="35"/>
      <c r="C96" s="148" t="s">
        <v>191</v>
      </c>
      <c r="D96" s="36"/>
      <c r="E96" s="36"/>
      <c r="F96" s="36"/>
      <c r="G96" s="36"/>
      <c r="H96" s="36"/>
      <c r="I96" s="36"/>
      <c r="J96" s="84">
        <f>J123</f>
        <v>0</v>
      </c>
      <c r="K96" s="36"/>
      <c r="L96" s="51"/>
      <c r="S96" s="34"/>
      <c r="T96" s="34"/>
      <c r="U96" s="34"/>
      <c r="V96" s="34"/>
      <c r="W96" s="34"/>
      <c r="X96" s="34"/>
      <c r="Y96" s="34"/>
      <c r="Z96" s="34"/>
      <c r="AA96" s="34"/>
      <c r="AB96" s="34"/>
      <c r="AC96" s="34"/>
      <c r="AD96" s="34"/>
      <c r="AE96" s="34"/>
      <c r="AU96" s="17" t="s">
        <v>192</v>
      </c>
    </row>
    <row r="97" spans="1:31" s="9" customFormat="1" ht="24.95" customHeight="1">
      <c r="B97" s="149"/>
      <c r="C97" s="150"/>
      <c r="D97" s="151" t="s">
        <v>193</v>
      </c>
      <c r="E97" s="152"/>
      <c r="F97" s="152"/>
      <c r="G97" s="152"/>
      <c r="H97" s="152"/>
      <c r="I97" s="152"/>
      <c r="J97" s="153">
        <f>J124</f>
        <v>0</v>
      </c>
      <c r="K97" s="150"/>
      <c r="L97" s="154"/>
    </row>
    <row r="98" spans="1:31" s="10" customFormat="1" ht="19.899999999999999" customHeight="1">
      <c r="B98" s="155"/>
      <c r="C98" s="156"/>
      <c r="D98" s="157" t="s">
        <v>194</v>
      </c>
      <c r="E98" s="158"/>
      <c r="F98" s="158"/>
      <c r="G98" s="158"/>
      <c r="H98" s="158"/>
      <c r="I98" s="158"/>
      <c r="J98" s="159">
        <f>J125</f>
        <v>0</v>
      </c>
      <c r="K98" s="156"/>
      <c r="L98" s="160"/>
    </row>
    <row r="99" spans="1:31" s="10" customFormat="1" ht="19.899999999999999" customHeight="1">
      <c r="B99" s="155"/>
      <c r="C99" s="156"/>
      <c r="D99" s="157" t="s">
        <v>1149</v>
      </c>
      <c r="E99" s="158"/>
      <c r="F99" s="158"/>
      <c r="G99" s="158"/>
      <c r="H99" s="158"/>
      <c r="I99" s="158"/>
      <c r="J99" s="159">
        <f>J230</f>
        <v>0</v>
      </c>
      <c r="K99" s="156"/>
      <c r="L99" s="160"/>
    </row>
    <row r="100" spans="1:31" s="10" customFormat="1" ht="19.899999999999999" customHeight="1">
      <c r="B100" s="155"/>
      <c r="C100" s="156"/>
      <c r="D100" s="157" t="s">
        <v>196</v>
      </c>
      <c r="E100" s="158"/>
      <c r="F100" s="158"/>
      <c r="G100" s="158"/>
      <c r="H100" s="158"/>
      <c r="I100" s="158"/>
      <c r="J100" s="159">
        <f>J255</f>
        <v>0</v>
      </c>
      <c r="K100" s="156"/>
      <c r="L100" s="160"/>
    </row>
    <row r="101" spans="1:31" s="10" customFormat="1" ht="19.899999999999999" customHeight="1">
      <c r="B101" s="155"/>
      <c r="C101" s="156"/>
      <c r="D101" s="157" t="s">
        <v>198</v>
      </c>
      <c r="E101" s="158"/>
      <c r="F101" s="158"/>
      <c r="G101" s="158"/>
      <c r="H101" s="158"/>
      <c r="I101" s="158"/>
      <c r="J101" s="159">
        <f>J275</f>
        <v>0</v>
      </c>
      <c r="K101" s="156"/>
      <c r="L101" s="160"/>
    </row>
    <row r="102" spans="1:31" s="10" customFormat="1" ht="19.899999999999999" customHeight="1">
      <c r="B102" s="155"/>
      <c r="C102" s="156"/>
      <c r="D102" s="157" t="s">
        <v>200</v>
      </c>
      <c r="E102" s="158"/>
      <c r="F102" s="158"/>
      <c r="G102" s="158"/>
      <c r="H102" s="158"/>
      <c r="I102" s="158"/>
      <c r="J102" s="159">
        <f>J345</f>
        <v>0</v>
      </c>
      <c r="K102" s="156"/>
      <c r="L102" s="160"/>
    </row>
    <row r="103" spans="1:31" s="10" customFormat="1" ht="19.899999999999999" customHeight="1">
      <c r="B103" s="155"/>
      <c r="C103" s="156"/>
      <c r="D103" s="157" t="s">
        <v>201</v>
      </c>
      <c r="E103" s="158"/>
      <c r="F103" s="158"/>
      <c r="G103" s="158"/>
      <c r="H103" s="158"/>
      <c r="I103" s="158"/>
      <c r="J103" s="159">
        <f>J356</f>
        <v>0</v>
      </c>
      <c r="K103" s="156"/>
      <c r="L103" s="160"/>
    </row>
    <row r="104" spans="1:31" s="2" customFormat="1" ht="21.75" customHeight="1">
      <c r="A104" s="34"/>
      <c r="B104" s="35"/>
      <c r="C104" s="36"/>
      <c r="D104" s="36"/>
      <c r="E104" s="36"/>
      <c r="F104" s="36"/>
      <c r="G104" s="36"/>
      <c r="H104" s="36"/>
      <c r="I104" s="36"/>
      <c r="J104" s="36"/>
      <c r="K104" s="36"/>
      <c r="L104" s="51"/>
      <c r="S104" s="34"/>
      <c r="T104" s="34"/>
      <c r="U104" s="34"/>
      <c r="V104" s="34"/>
      <c r="W104" s="34"/>
      <c r="X104" s="34"/>
      <c r="Y104" s="34"/>
      <c r="Z104" s="34"/>
      <c r="AA104" s="34"/>
      <c r="AB104" s="34"/>
      <c r="AC104" s="34"/>
      <c r="AD104" s="34"/>
      <c r="AE104" s="34"/>
    </row>
    <row r="105" spans="1:31" s="2" customFormat="1" ht="6.95" customHeight="1">
      <c r="A105" s="34"/>
      <c r="B105" s="54"/>
      <c r="C105" s="55"/>
      <c r="D105" s="55"/>
      <c r="E105" s="55"/>
      <c r="F105" s="55"/>
      <c r="G105" s="55"/>
      <c r="H105" s="55"/>
      <c r="I105" s="55"/>
      <c r="J105" s="55"/>
      <c r="K105" s="55"/>
      <c r="L105" s="51"/>
      <c r="S105" s="34"/>
      <c r="T105" s="34"/>
      <c r="U105" s="34"/>
      <c r="V105" s="34"/>
      <c r="W105" s="34"/>
      <c r="X105" s="34"/>
      <c r="Y105" s="34"/>
      <c r="Z105" s="34"/>
      <c r="AA105" s="34"/>
      <c r="AB105" s="34"/>
      <c r="AC105" s="34"/>
      <c r="AD105" s="34"/>
      <c r="AE105" s="34"/>
    </row>
    <row r="109" spans="1:31" s="2" customFormat="1" ht="6.95" customHeight="1">
      <c r="A109" s="34"/>
      <c r="B109" s="56"/>
      <c r="C109" s="57"/>
      <c r="D109" s="57"/>
      <c r="E109" s="57"/>
      <c r="F109" s="57"/>
      <c r="G109" s="57"/>
      <c r="H109" s="57"/>
      <c r="I109" s="57"/>
      <c r="J109" s="57"/>
      <c r="K109" s="57"/>
      <c r="L109" s="51"/>
      <c r="S109" s="34"/>
      <c r="T109" s="34"/>
      <c r="U109" s="34"/>
      <c r="V109" s="34"/>
      <c r="W109" s="34"/>
      <c r="X109" s="34"/>
      <c r="Y109" s="34"/>
      <c r="Z109" s="34"/>
      <c r="AA109" s="34"/>
      <c r="AB109" s="34"/>
      <c r="AC109" s="34"/>
      <c r="AD109" s="34"/>
      <c r="AE109" s="34"/>
    </row>
    <row r="110" spans="1:31" s="2" customFormat="1" ht="24.95" customHeight="1">
      <c r="A110" s="34"/>
      <c r="B110" s="35"/>
      <c r="C110" s="23" t="s">
        <v>205</v>
      </c>
      <c r="D110" s="36"/>
      <c r="E110" s="36"/>
      <c r="F110" s="36"/>
      <c r="G110" s="36"/>
      <c r="H110" s="36"/>
      <c r="I110" s="36"/>
      <c r="J110" s="36"/>
      <c r="K110" s="36"/>
      <c r="L110" s="51"/>
      <c r="S110" s="34"/>
      <c r="T110" s="34"/>
      <c r="U110" s="34"/>
      <c r="V110" s="34"/>
      <c r="W110" s="34"/>
      <c r="X110" s="34"/>
      <c r="Y110" s="34"/>
      <c r="Z110" s="34"/>
      <c r="AA110" s="34"/>
      <c r="AB110" s="34"/>
      <c r="AC110" s="34"/>
      <c r="AD110" s="34"/>
      <c r="AE110" s="34"/>
    </row>
    <row r="111" spans="1:31" s="2" customFormat="1" ht="6.95" customHeight="1">
      <c r="A111" s="34"/>
      <c r="B111" s="35"/>
      <c r="C111" s="36"/>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12" customHeight="1">
      <c r="A112" s="34"/>
      <c r="B112" s="35"/>
      <c r="C112" s="29" t="s">
        <v>16</v>
      </c>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65" s="2" customFormat="1" ht="16.5" customHeight="1">
      <c r="A113" s="34"/>
      <c r="B113" s="35"/>
      <c r="C113" s="36"/>
      <c r="D113" s="36"/>
      <c r="E113" s="318" t="str">
        <f>E7</f>
        <v>Hrozenkovská, Praha 17, č.akce 13491 - Etapa 1</v>
      </c>
      <c r="F113" s="319"/>
      <c r="G113" s="319"/>
      <c r="H113" s="319"/>
      <c r="I113" s="36"/>
      <c r="J113" s="36"/>
      <c r="K113" s="36"/>
      <c r="L113" s="51"/>
      <c r="S113" s="34"/>
      <c r="T113" s="34"/>
      <c r="U113" s="34"/>
      <c r="V113" s="34"/>
      <c r="W113" s="34"/>
      <c r="X113" s="34"/>
      <c r="Y113" s="34"/>
      <c r="Z113" s="34"/>
      <c r="AA113" s="34"/>
      <c r="AB113" s="34"/>
      <c r="AC113" s="34"/>
      <c r="AD113" s="34"/>
      <c r="AE113" s="34"/>
    </row>
    <row r="114" spans="1:65" s="2" customFormat="1" ht="12" customHeight="1">
      <c r="A114" s="34"/>
      <c r="B114" s="35"/>
      <c r="C114" s="29" t="s">
        <v>120</v>
      </c>
      <c r="D114" s="36"/>
      <c r="E114" s="36"/>
      <c r="F114" s="36"/>
      <c r="G114" s="36"/>
      <c r="H114" s="36"/>
      <c r="I114" s="36"/>
      <c r="J114" s="36"/>
      <c r="K114" s="36"/>
      <c r="L114" s="51"/>
      <c r="S114" s="34"/>
      <c r="T114" s="34"/>
      <c r="U114" s="34"/>
      <c r="V114" s="34"/>
      <c r="W114" s="34"/>
      <c r="X114" s="34"/>
      <c r="Y114" s="34"/>
      <c r="Z114" s="34"/>
      <c r="AA114" s="34"/>
      <c r="AB114" s="34"/>
      <c r="AC114" s="34"/>
      <c r="AD114" s="34"/>
      <c r="AE114" s="34"/>
    </row>
    <row r="115" spans="1:65" s="2" customFormat="1" ht="16.5" customHeight="1">
      <c r="A115" s="34"/>
      <c r="B115" s="35"/>
      <c r="C115" s="36"/>
      <c r="D115" s="36"/>
      <c r="E115" s="270" t="str">
        <f>E9</f>
        <v>SO 301 - Rekonstrukce přípojek UV</v>
      </c>
      <c r="F115" s="320"/>
      <c r="G115" s="320"/>
      <c r="H115" s="320"/>
      <c r="I115" s="36"/>
      <c r="J115" s="36"/>
      <c r="K115" s="36"/>
      <c r="L115" s="51"/>
      <c r="S115" s="34"/>
      <c r="T115" s="34"/>
      <c r="U115" s="34"/>
      <c r="V115" s="34"/>
      <c r="W115" s="34"/>
      <c r="X115" s="34"/>
      <c r="Y115" s="34"/>
      <c r="Z115" s="34"/>
      <c r="AA115" s="34"/>
      <c r="AB115" s="34"/>
      <c r="AC115" s="34"/>
      <c r="AD115" s="34"/>
      <c r="AE115" s="34"/>
    </row>
    <row r="116" spans="1:65" s="2" customFormat="1" ht="6.95" customHeight="1">
      <c r="A116" s="34"/>
      <c r="B116" s="35"/>
      <c r="C116" s="36"/>
      <c r="D116" s="36"/>
      <c r="E116" s="36"/>
      <c r="F116" s="36"/>
      <c r="G116" s="36"/>
      <c r="H116" s="36"/>
      <c r="I116" s="36"/>
      <c r="J116" s="36"/>
      <c r="K116" s="36"/>
      <c r="L116" s="51"/>
      <c r="S116" s="34"/>
      <c r="T116" s="34"/>
      <c r="U116" s="34"/>
      <c r="V116" s="34"/>
      <c r="W116" s="34"/>
      <c r="X116" s="34"/>
      <c r="Y116" s="34"/>
      <c r="Z116" s="34"/>
      <c r="AA116" s="34"/>
      <c r="AB116" s="34"/>
      <c r="AC116" s="34"/>
      <c r="AD116" s="34"/>
      <c r="AE116" s="34"/>
    </row>
    <row r="117" spans="1:65" s="2" customFormat="1" ht="12" customHeight="1">
      <c r="A117" s="34"/>
      <c r="B117" s="35"/>
      <c r="C117" s="29" t="s">
        <v>20</v>
      </c>
      <c r="D117" s="36"/>
      <c r="E117" s="36"/>
      <c r="F117" s="27" t="str">
        <f>F12</f>
        <v>ulice Hrozenkovská</v>
      </c>
      <c r="G117" s="36"/>
      <c r="H117" s="36"/>
      <c r="I117" s="29" t="s">
        <v>22</v>
      </c>
      <c r="J117" s="66" t="str">
        <f>IF(J12="","",J12)</f>
        <v>13. 4. 2020</v>
      </c>
      <c r="K117" s="36"/>
      <c r="L117" s="51"/>
      <c r="S117" s="34"/>
      <c r="T117" s="34"/>
      <c r="U117" s="34"/>
      <c r="V117" s="34"/>
      <c r="W117" s="34"/>
      <c r="X117" s="34"/>
      <c r="Y117" s="34"/>
      <c r="Z117" s="34"/>
      <c r="AA117" s="34"/>
      <c r="AB117" s="34"/>
      <c r="AC117" s="34"/>
      <c r="AD117" s="34"/>
      <c r="AE117" s="34"/>
    </row>
    <row r="118" spans="1:65" s="2" customFormat="1" ht="6.95" customHeight="1">
      <c r="A118" s="34"/>
      <c r="B118" s="35"/>
      <c r="C118" s="36"/>
      <c r="D118" s="36"/>
      <c r="E118" s="36"/>
      <c r="F118" s="36"/>
      <c r="G118" s="36"/>
      <c r="H118" s="36"/>
      <c r="I118" s="36"/>
      <c r="J118" s="36"/>
      <c r="K118" s="36"/>
      <c r="L118" s="51"/>
      <c r="S118" s="34"/>
      <c r="T118" s="34"/>
      <c r="U118" s="34"/>
      <c r="V118" s="34"/>
      <c r="W118" s="34"/>
      <c r="X118" s="34"/>
      <c r="Y118" s="34"/>
      <c r="Z118" s="34"/>
      <c r="AA118" s="34"/>
      <c r="AB118" s="34"/>
      <c r="AC118" s="34"/>
      <c r="AD118" s="34"/>
      <c r="AE118" s="34"/>
    </row>
    <row r="119" spans="1:65" s="2" customFormat="1" ht="15.2" customHeight="1">
      <c r="A119" s="34"/>
      <c r="B119" s="35"/>
      <c r="C119" s="29" t="s">
        <v>24</v>
      </c>
      <c r="D119" s="36"/>
      <c r="E119" s="36"/>
      <c r="F119" s="27" t="str">
        <f>E15</f>
        <v>Technická správa komunikací hl. m. Prahy a.s.</v>
      </c>
      <c r="G119" s="36"/>
      <c r="H119" s="36"/>
      <c r="I119" s="29" t="s">
        <v>32</v>
      </c>
      <c r="J119" s="32" t="str">
        <f>E21</f>
        <v>DIPRO, spol s r.o.</v>
      </c>
      <c r="K119" s="36"/>
      <c r="L119" s="51"/>
      <c r="S119" s="34"/>
      <c r="T119" s="34"/>
      <c r="U119" s="34"/>
      <c r="V119" s="34"/>
      <c r="W119" s="34"/>
      <c r="X119" s="34"/>
      <c r="Y119" s="34"/>
      <c r="Z119" s="34"/>
      <c r="AA119" s="34"/>
      <c r="AB119" s="34"/>
      <c r="AC119" s="34"/>
      <c r="AD119" s="34"/>
      <c r="AE119" s="34"/>
    </row>
    <row r="120" spans="1:65" s="2" customFormat="1" ht="15.2" customHeight="1">
      <c r="A120" s="34"/>
      <c r="B120" s="35"/>
      <c r="C120" s="29" t="s">
        <v>30</v>
      </c>
      <c r="D120" s="36"/>
      <c r="E120" s="36"/>
      <c r="F120" s="27" t="str">
        <f>IF(E18="","",E18)</f>
        <v>Vyplň údaj</v>
      </c>
      <c r="G120" s="36"/>
      <c r="H120" s="36"/>
      <c r="I120" s="29" t="s">
        <v>37</v>
      </c>
      <c r="J120" s="32" t="str">
        <f>E24</f>
        <v>TMI Building s.r.o.</v>
      </c>
      <c r="K120" s="36"/>
      <c r="L120" s="51"/>
      <c r="S120" s="34"/>
      <c r="T120" s="34"/>
      <c r="U120" s="34"/>
      <c r="V120" s="34"/>
      <c r="W120" s="34"/>
      <c r="X120" s="34"/>
      <c r="Y120" s="34"/>
      <c r="Z120" s="34"/>
      <c r="AA120" s="34"/>
      <c r="AB120" s="34"/>
      <c r="AC120" s="34"/>
      <c r="AD120" s="34"/>
      <c r="AE120" s="34"/>
    </row>
    <row r="121" spans="1:65" s="2" customFormat="1" ht="10.35" customHeight="1">
      <c r="A121" s="34"/>
      <c r="B121" s="35"/>
      <c r="C121" s="36"/>
      <c r="D121" s="36"/>
      <c r="E121" s="36"/>
      <c r="F121" s="36"/>
      <c r="G121" s="36"/>
      <c r="H121" s="36"/>
      <c r="I121" s="36"/>
      <c r="J121" s="36"/>
      <c r="K121" s="36"/>
      <c r="L121" s="51"/>
      <c r="S121" s="34"/>
      <c r="T121" s="34"/>
      <c r="U121" s="34"/>
      <c r="V121" s="34"/>
      <c r="W121" s="34"/>
      <c r="X121" s="34"/>
      <c r="Y121" s="34"/>
      <c r="Z121" s="34"/>
      <c r="AA121" s="34"/>
      <c r="AB121" s="34"/>
      <c r="AC121" s="34"/>
      <c r="AD121" s="34"/>
      <c r="AE121" s="34"/>
    </row>
    <row r="122" spans="1:65" s="11" customFormat="1" ht="29.25" customHeight="1">
      <c r="A122" s="161"/>
      <c r="B122" s="162"/>
      <c r="C122" s="163" t="s">
        <v>206</v>
      </c>
      <c r="D122" s="164" t="s">
        <v>67</v>
      </c>
      <c r="E122" s="164" t="s">
        <v>63</v>
      </c>
      <c r="F122" s="164" t="s">
        <v>64</v>
      </c>
      <c r="G122" s="164" t="s">
        <v>207</v>
      </c>
      <c r="H122" s="164" t="s">
        <v>208</v>
      </c>
      <c r="I122" s="164" t="s">
        <v>209</v>
      </c>
      <c r="J122" s="164" t="s">
        <v>190</v>
      </c>
      <c r="K122" s="165" t="s">
        <v>210</v>
      </c>
      <c r="L122" s="166"/>
      <c r="M122" s="75" t="s">
        <v>1</v>
      </c>
      <c r="N122" s="76" t="s">
        <v>46</v>
      </c>
      <c r="O122" s="76" t="s">
        <v>211</v>
      </c>
      <c r="P122" s="76" t="s">
        <v>212</v>
      </c>
      <c r="Q122" s="76" t="s">
        <v>213</v>
      </c>
      <c r="R122" s="76" t="s">
        <v>214</v>
      </c>
      <c r="S122" s="76" t="s">
        <v>215</v>
      </c>
      <c r="T122" s="77" t="s">
        <v>216</v>
      </c>
      <c r="U122" s="161"/>
      <c r="V122" s="161"/>
      <c r="W122" s="161"/>
      <c r="X122" s="161"/>
      <c r="Y122" s="161"/>
      <c r="Z122" s="161"/>
      <c r="AA122" s="161"/>
      <c r="AB122" s="161"/>
      <c r="AC122" s="161"/>
      <c r="AD122" s="161"/>
      <c r="AE122" s="161"/>
    </row>
    <row r="123" spans="1:65" s="2" customFormat="1" ht="22.9" customHeight="1">
      <c r="A123" s="34"/>
      <c r="B123" s="35"/>
      <c r="C123" s="82" t="s">
        <v>217</v>
      </c>
      <c r="D123" s="36"/>
      <c r="E123" s="36"/>
      <c r="F123" s="36"/>
      <c r="G123" s="36"/>
      <c r="H123" s="36"/>
      <c r="I123" s="36"/>
      <c r="J123" s="167">
        <f>BK123</f>
        <v>0</v>
      </c>
      <c r="K123" s="36"/>
      <c r="L123" s="39"/>
      <c r="M123" s="78"/>
      <c r="N123" s="168"/>
      <c r="O123" s="79"/>
      <c r="P123" s="169">
        <f>P124</f>
        <v>0</v>
      </c>
      <c r="Q123" s="79"/>
      <c r="R123" s="169">
        <f>R124</f>
        <v>11.921695719999999</v>
      </c>
      <c r="S123" s="79"/>
      <c r="T123" s="170">
        <f>T124</f>
        <v>0.32500000000000001</v>
      </c>
      <c r="U123" s="34"/>
      <c r="V123" s="34"/>
      <c r="W123" s="34"/>
      <c r="X123" s="34"/>
      <c r="Y123" s="34"/>
      <c r="Z123" s="34"/>
      <c r="AA123" s="34"/>
      <c r="AB123" s="34"/>
      <c r="AC123" s="34"/>
      <c r="AD123" s="34"/>
      <c r="AE123" s="34"/>
      <c r="AT123" s="17" t="s">
        <v>81</v>
      </c>
      <c r="AU123" s="17" t="s">
        <v>192</v>
      </c>
      <c r="BK123" s="171">
        <f>BK124</f>
        <v>0</v>
      </c>
    </row>
    <row r="124" spans="1:65" s="12" customFormat="1" ht="25.9" customHeight="1">
      <c r="B124" s="172"/>
      <c r="C124" s="173"/>
      <c r="D124" s="174" t="s">
        <v>81</v>
      </c>
      <c r="E124" s="175" t="s">
        <v>218</v>
      </c>
      <c r="F124" s="175" t="s">
        <v>219</v>
      </c>
      <c r="G124" s="173"/>
      <c r="H124" s="173"/>
      <c r="I124" s="176"/>
      <c r="J124" s="177">
        <f>BK124</f>
        <v>0</v>
      </c>
      <c r="K124" s="173"/>
      <c r="L124" s="178"/>
      <c r="M124" s="179"/>
      <c r="N124" s="180"/>
      <c r="O124" s="180"/>
      <c r="P124" s="181">
        <f>P125+P230+P255+P275+P345+P356</f>
        <v>0</v>
      </c>
      <c r="Q124" s="180"/>
      <c r="R124" s="181">
        <f>R125+R230+R255+R275+R345+R356</f>
        <v>11.921695719999999</v>
      </c>
      <c r="S124" s="180"/>
      <c r="T124" s="182">
        <f>T125+T230+T255+T275+T345+T356</f>
        <v>0.32500000000000001</v>
      </c>
      <c r="AR124" s="183" t="s">
        <v>14</v>
      </c>
      <c r="AT124" s="184" t="s">
        <v>81</v>
      </c>
      <c r="AU124" s="184" t="s">
        <v>82</v>
      </c>
      <c r="AY124" s="183" t="s">
        <v>220</v>
      </c>
      <c r="BK124" s="185">
        <f>BK125+BK230+BK255+BK275+BK345+BK356</f>
        <v>0</v>
      </c>
    </row>
    <row r="125" spans="1:65" s="12" customFormat="1" ht="22.9" customHeight="1">
      <c r="B125" s="172"/>
      <c r="C125" s="173"/>
      <c r="D125" s="174" t="s">
        <v>81</v>
      </c>
      <c r="E125" s="186" t="s">
        <v>14</v>
      </c>
      <c r="F125" s="186" t="s">
        <v>221</v>
      </c>
      <c r="G125" s="173"/>
      <c r="H125" s="173"/>
      <c r="I125" s="176"/>
      <c r="J125" s="187">
        <f>BK125</f>
        <v>0</v>
      </c>
      <c r="K125" s="173"/>
      <c r="L125" s="178"/>
      <c r="M125" s="179"/>
      <c r="N125" s="180"/>
      <c r="O125" s="180"/>
      <c r="P125" s="181">
        <f>SUM(P126:P229)</f>
        <v>0</v>
      </c>
      <c r="Q125" s="180"/>
      <c r="R125" s="181">
        <f>SUM(R126:R229)</f>
        <v>10.26358164</v>
      </c>
      <c r="S125" s="180"/>
      <c r="T125" s="182">
        <f>SUM(T126:T229)</f>
        <v>0</v>
      </c>
      <c r="AR125" s="183" t="s">
        <v>14</v>
      </c>
      <c r="AT125" s="184" t="s">
        <v>81</v>
      </c>
      <c r="AU125" s="184" t="s">
        <v>14</v>
      </c>
      <c r="AY125" s="183" t="s">
        <v>220</v>
      </c>
      <c r="BK125" s="185">
        <f>SUM(BK126:BK229)</f>
        <v>0</v>
      </c>
    </row>
    <row r="126" spans="1:65" s="2" customFormat="1" ht="62.65" customHeight="1">
      <c r="A126" s="34"/>
      <c r="B126" s="35"/>
      <c r="C126" s="188" t="s">
        <v>14</v>
      </c>
      <c r="D126" s="188" t="s">
        <v>222</v>
      </c>
      <c r="E126" s="189" t="s">
        <v>1150</v>
      </c>
      <c r="F126" s="190" t="s">
        <v>1151</v>
      </c>
      <c r="G126" s="191" t="s">
        <v>103</v>
      </c>
      <c r="H126" s="192">
        <v>2</v>
      </c>
      <c r="I126" s="193"/>
      <c r="J126" s="194">
        <f>ROUND(I126*H126,2)</f>
        <v>0</v>
      </c>
      <c r="K126" s="190" t="s">
        <v>225</v>
      </c>
      <c r="L126" s="39"/>
      <c r="M126" s="195" t="s">
        <v>1</v>
      </c>
      <c r="N126" s="196" t="s">
        <v>47</v>
      </c>
      <c r="O126" s="71"/>
      <c r="P126" s="197">
        <f>O126*H126</f>
        <v>0</v>
      </c>
      <c r="Q126" s="197">
        <v>8.6800000000000002E-3</v>
      </c>
      <c r="R126" s="197">
        <f>Q126*H126</f>
        <v>1.736E-2</v>
      </c>
      <c r="S126" s="197">
        <v>0</v>
      </c>
      <c r="T126" s="198">
        <f>S126*H126</f>
        <v>0</v>
      </c>
      <c r="U126" s="34"/>
      <c r="V126" s="34"/>
      <c r="W126" s="34"/>
      <c r="X126" s="34"/>
      <c r="Y126" s="34"/>
      <c r="Z126" s="34"/>
      <c r="AA126" s="34"/>
      <c r="AB126" s="34"/>
      <c r="AC126" s="34"/>
      <c r="AD126" s="34"/>
      <c r="AE126" s="34"/>
      <c r="AR126" s="199" t="s">
        <v>226</v>
      </c>
      <c r="AT126" s="199" t="s">
        <v>222</v>
      </c>
      <c r="AU126" s="199" t="s">
        <v>91</v>
      </c>
      <c r="AY126" s="17" t="s">
        <v>220</v>
      </c>
      <c r="BE126" s="200">
        <f>IF(N126="základní",J126,0)</f>
        <v>0</v>
      </c>
      <c r="BF126" s="200">
        <f>IF(N126="snížená",J126,0)</f>
        <v>0</v>
      </c>
      <c r="BG126" s="200">
        <f>IF(N126="zákl. přenesená",J126,0)</f>
        <v>0</v>
      </c>
      <c r="BH126" s="200">
        <f>IF(N126="sníž. přenesená",J126,0)</f>
        <v>0</v>
      </c>
      <c r="BI126" s="200">
        <f>IF(N126="nulová",J126,0)</f>
        <v>0</v>
      </c>
      <c r="BJ126" s="17" t="s">
        <v>14</v>
      </c>
      <c r="BK126" s="200">
        <f>ROUND(I126*H126,2)</f>
        <v>0</v>
      </c>
      <c r="BL126" s="17" t="s">
        <v>226</v>
      </c>
      <c r="BM126" s="199" t="s">
        <v>1152</v>
      </c>
    </row>
    <row r="127" spans="1:65" s="2" customFormat="1" ht="58.5">
      <c r="A127" s="34"/>
      <c r="B127" s="35"/>
      <c r="C127" s="36"/>
      <c r="D127" s="201" t="s">
        <v>228</v>
      </c>
      <c r="E127" s="36"/>
      <c r="F127" s="202" t="s">
        <v>1153</v>
      </c>
      <c r="G127" s="36"/>
      <c r="H127" s="36"/>
      <c r="I127" s="203"/>
      <c r="J127" s="36"/>
      <c r="K127" s="36"/>
      <c r="L127" s="39"/>
      <c r="M127" s="204"/>
      <c r="N127" s="205"/>
      <c r="O127" s="71"/>
      <c r="P127" s="71"/>
      <c r="Q127" s="71"/>
      <c r="R127" s="71"/>
      <c r="S127" s="71"/>
      <c r="T127" s="72"/>
      <c r="U127" s="34"/>
      <c r="V127" s="34"/>
      <c r="W127" s="34"/>
      <c r="X127" s="34"/>
      <c r="Y127" s="34"/>
      <c r="Z127" s="34"/>
      <c r="AA127" s="34"/>
      <c r="AB127" s="34"/>
      <c r="AC127" s="34"/>
      <c r="AD127" s="34"/>
      <c r="AE127" s="34"/>
      <c r="AT127" s="17" t="s">
        <v>228</v>
      </c>
      <c r="AU127" s="17" t="s">
        <v>91</v>
      </c>
    </row>
    <row r="128" spans="1:65" s="2" customFormat="1" ht="68.25">
      <c r="A128" s="34"/>
      <c r="B128" s="35"/>
      <c r="C128" s="36"/>
      <c r="D128" s="201" t="s">
        <v>229</v>
      </c>
      <c r="E128" s="36"/>
      <c r="F128" s="206" t="s">
        <v>1154</v>
      </c>
      <c r="G128" s="36"/>
      <c r="H128" s="36"/>
      <c r="I128" s="203"/>
      <c r="J128" s="36"/>
      <c r="K128" s="36"/>
      <c r="L128" s="39"/>
      <c r="M128" s="204"/>
      <c r="N128" s="205"/>
      <c r="O128" s="71"/>
      <c r="P128" s="71"/>
      <c r="Q128" s="71"/>
      <c r="R128" s="71"/>
      <c r="S128" s="71"/>
      <c r="T128" s="72"/>
      <c r="U128" s="34"/>
      <c r="V128" s="34"/>
      <c r="W128" s="34"/>
      <c r="X128" s="34"/>
      <c r="Y128" s="34"/>
      <c r="Z128" s="34"/>
      <c r="AA128" s="34"/>
      <c r="AB128" s="34"/>
      <c r="AC128" s="34"/>
      <c r="AD128" s="34"/>
      <c r="AE128" s="34"/>
      <c r="AT128" s="17" t="s">
        <v>229</v>
      </c>
      <c r="AU128" s="17" t="s">
        <v>91</v>
      </c>
    </row>
    <row r="129" spans="1:65" s="2" customFormat="1" ht="62.65" customHeight="1">
      <c r="A129" s="34"/>
      <c r="B129" s="35"/>
      <c r="C129" s="188" t="s">
        <v>91</v>
      </c>
      <c r="D129" s="188" t="s">
        <v>222</v>
      </c>
      <c r="E129" s="189" t="s">
        <v>1155</v>
      </c>
      <c r="F129" s="190" t="s">
        <v>1151</v>
      </c>
      <c r="G129" s="191" t="s">
        <v>103</v>
      </c>
      <c r="H129" s="192">
        <v>2</v>
      </c>
      <c r="I129" s="193"/>
      <c r="J129" s="194">
        <f>ROUND(I129*H129,2)</f>
        <v>0</v>
      </c>
      <c r="K129" s="190" t="s">
        <v>225</v>
      </c>
      <c r="L129" s="39"/>
      <c r="M129" s="195" t="s">
        <v>1</v>
      </c>
      <c r="N129" s="196" t="s">
        <v>47</v>
      </c>
      <c r="O129" s="71"/>
      <c r="P129" s="197">
        <f>O129*H129</f>
        <v>0</v>
      </c>
      <c r="Q129" s="197">
        <v>3.6900000000000002E-2</v>
      </c>
      <c r="R129" s="197">
        <f>Q129*H129</f>
        <v>7.3800000000000004E-2</v>
      </c>
      <c r="S129" s="197">
        <v>0</v>
      </c>
      <c r="T129" s="198">
        <f>S129*H129</f>
        <v>0</v>
      </c>
      <c r="U129" s="34"/>
      <c r="V129" s="34"/>
      <c r="W129" s="34"/>
      <c r="X129" s="34"/>
      <c r="Y129" s="34"/>
      <c r="Z129" s="34"/>
      <c r="AA129" s="34"/>
      <c r="AB129" s="34"/>
      <c r="AC129" s="34"/>
      <c r="AD129" s="34"/>
      <c r="AE129" s="34"/>
      <c r="AR129" s="199" t="s">
        <v>226</v>
      </c>
      <c r="AT129" s="199" t="s">
        <v>222</v>
      </c>
      <c r="AU129" s="199" t="s">
        <v>91</v>
      </c>
      <c r="AY129" s="17" t="s">
        <v>220</v>
      </c>
      <c r="BE129" s="200">
        <f>IF(N129="základní",J129,0)</f>
        <v>0</v>
      </c>
      <c r="BF129" s="200">
        <f>IF(N129="snížená",J129,0)</f>
        <v>0</v>
      </c>
      <c r="BG129" s="200">
        <f>IF(N129="zákl. přenesená",J129,0)</f>
        <v>0</v>
      </c>
      <c r="BH129" s="200">
        <f>IF(N129="sníž. přenesená",J129,0)</f>
        <v>0</v>
      </c>
      <c r="BI129" s="200">
        <f>IF(N129="nulová",J129,0)</f>
        <v>0</v>
      </c>
      <c r="BJ129" s="17" t="s">
        <v>14</v>
      </c>
      <c r="BK129" s="200">
        <f>ROUND(I129*H129,2)</f>
        <v>0</v>
      </c>
      <c r="BL129" s="17" t="s">
        <v>226</v>
      </c>
      <c r="BM129" s="199" t="s">
        <v>1156</v>
      </c>
    </row>
    <row r="130" spans="1:65" s="2" customFormat="1" ht="58.5">
      <c r="A130" s="34"/>
      <c r="B130" s="35"/>
      <c r="C130" s="36"/>
      <c r="D130" s="201" t="s">
        <v>228</v>
      </c>
      <c r="E130" s="36"/>
      <c r="F130" s="202" t="s">
        <v>1157</v>
      </c>
      <c r="G130" s="36"/>
      <c r="H130" s="36"/>
      <c r="I130" s="203"/>
      <c r="J130" s="36"/>
      <c r="K130" s="36"/>
      <c r="L130" s="39"/>
      <c r="M130" s="204"/>
      <c r="N130" s="205"/>
      <c r="O130" s="71"/>
      <c r="P130" s="71"/>
      <c r="Q130" s="71"/>
      <c r="R130" s="71"/>
      <c r="S130" s="71"/>
      <c r="T130" s="72"/>
      <c r="U130" s="34"/>
      <c r="V130" s="34"/>
      <c r="W130" s="34"/>
      <c r="X130" s="34"/>
      <c r="Y130" s="34"/>
      <c r="Z130" s="34"/>
      <c r="AA130" s="34"/>
      <c r="AB130" s="34"/>
      <c r="AC130" s="34"/>
      <c r="AD130" s="34"/>
      <c r="AE130" s="34"/>
      <c r="AT130" s="17" t="s">
        <v>228</v>
      </c>
      <c r="AU130" s="17" t="s">
        <v>91</v>
      </c>
    </row>
    <row r="131" spans="1:65" s="2" customFormat="1" ht="68.25">
      <c r="A131" s="34"/>
      <c r="B131" s="35"/>
      <c r="C131" s="36"/>
      <c r="D131" s="201" t="s">
        <v>229</v>
      </c>
      <c r="E131" s="36"/>
      <c r="F131" s="206" t="s">
        <v>1154</v>
      </c>
      <c r="G131" s="36"/>
      <c r="H131" s="36"/>
      <c r="I131" s="203"/>
      <c r="J131" s="36"/>
      <c r="K131" s="36"/>
      <c r="L131" s="39"/>
      <c r="M131" s="204"/>
      <c r="N131" s="205"/>
      <c r="O131" s="71"/>
      <c r="P131" s="71"/>
      <c r="Q131" s="71"/>
      <c r="R131" s="71"/>
      <c r="S131" s="71"/>
      <c r="T131" s="72"/>
      <c r="U131" s="34"/>
      <c r="V131" s="34"/>
      <c r="W131" s="34"/>
      <c r="X131" s="34"/>
      <c r="Y131" s="34"/>
      <c r="Z131" s="34"/>
      <c r="AA131" s="34"/>
      <c r="AB131" s="34"/>
      <c r="AC131" s="34"/>
      <c r="AD131" s="34"/>
      <c r="AE131" s="34"/>
      <c r="AT131" s="17" t="s">
        <v>229</v>
      </c>
      <c r="AU131" s="17" t="s">
        <v>91</v>
      </c>
    </row>
    <row r="132" spans="1:65" s="2" customFormat="1" ht="62.65" customHeight="1">
      <c r="A132" s="34"/>
      <c r="B132" s="35"/>
      <c r="C132" s="188" t="s">
        <v>181</v>
      </c>
      <c r="D132" s="188" t="s">
        <v>222</v>
      </c>
      <c r="E132" s="189" t="s">
        <v>1158</v>
      </c>
      <c r="F132" s="190" t="s">
        <v>1151</v>
      </c>
      <c r="G132" s="191" t="s">
        <v>103</v>
      </c>
      <c r="H132" s="192">
        <v>6</v>
      </c>
      <c r="I132" s="193"/>
      <c r="J132" s="194">
        <f>ROUND(I132*H132,2)</f>
        <v>0</v>
      </c>
      <c r="K132" s="190" t="s">
        <v>225</v>
      </c>
      <c r="L132" s="39"/>
      <c r="M132" s="195" t="s">
        <v>1</v>
      </c>
      <c r="N132" s="196" t="s">
        <v>47</v>
      </c>
      <c r="O132" s="71"/>
      <c r="P132" s="197">
        <f>O132*H132</f>
        <v>0</v>
      </c>
      <c r="Q132" s="197">
        <v>6.053E-2</v>
      </c>
      <c r="R132" s="197">
        <f>Q132*H132</f>
        <v>0.36318</v>
      </c>
      <c r="S132" s="197">
        <v>0</v>
      </c>
      <c r="T132" s="198">
        <f>S132*H132</f>
        <v>0</v>
      </c>
      <c r="U132" s="34"/>
      <c r="V132" s="34"/>
      <c r="W132" s="34"/>
      <c r="X132" s="34"/>
      <c r="Y132" s="34"/>
      <c r="Z132" s="34"/>
      <c r="AA132" s="34"/>
      <c r="AB132" s="34"/>
      <c r="AC132" s="34"/>
      <c r="AD132" s="34"/>
      <c r="AE132" s="34"/>
      <c r="AR132" s="199" t="s">
        <v>226</v>
      </c>
      <c r="AT132" s="199" t="s">
        <v>222</v>
      </c>
      <c r="AU132" s="199" t="s">
        <v>91</v>
      </c>
      <c r="AY132" s="17" t="s">
        <v>220</v>
      </c>
      <c r="BE132" s="200">
        <f>IF(N132="základní",J132,0)</f>
        <v>0</v>
      </c>
      <c r="BF132" s="200">
        <f>IF(N132="snížená",J132,0)</f>
        <v>0</v>
      </c>
      <c r="BG132" s="200">
        <f>IF(N132="zákl. přenesená",J132,0)</f>
        <v>0</v>
      </c>
      <c r="BH132" s="200">
        <f>IF(N132="sníž. přenesená",J132,0)</f>
        <v>0</v>
      </c>
      <c r="BI132" s="200">
        <f>IF(N132="nulová",J132,0)</f>
        <v>0</v>
      </c>
      <c r="BJ132" s="17" t="s">
        <v>14</v>
      </c>
      <c r="BK132" s="200">
        <f>ROUND(I132*H132,2)</f>
        <v>0</v>
      </c>
      <c r="BL132" s="17" t="s">
        <v>226</v>
      </c>
      <c r="BM132" s="199" t="s">
        <v>1159</v>
      </c>
    </row>
    <row r="133" spans="1:65" s="2" customFormat="1" ht="58.5">
      <c r="A133" s="34"/>
      <c r="B133" s="35"/>
      <c r="C133" s="36"/>
      <c r="D133" s="201" t="s">
        <v>228</v>
      </c>
      <c r="E133" s="36"/>
      <c r="F133" s="202" t="s">
        <v>1160</v>
      </c>
      <c r="G133" s="36"/>
      <c r="H133" s="36"/>
      <c r="I133" s="203"/>
      <c r="J133" s="36"/>
      <c r="K133" s="36"/>
      <c r="L133" s="39"/>
      <c r="M133" s="204"/>
      <c r="N133" s="205"/>
      <c r="O133" s="71"/>
      <c r="P133" s="71"/>
      <c r="Q133" s="71"/>
      <c r="R133" s="71"/>
      <c r="S133" s="71"/>
      <c r="T133" s="72"/>
      <c r="U133" s="34"/>
      <c r="V133" s="34"/>
      <c r="W133" s="34"/>
      <c r="X133" s="34"/>
      <c r="Y133" s="34"/>
      <c r="Z133" s="34"/>
      <c r="AA133" s="34"/>
      <c r="AB133" s="34"/>
      <c r="AC133" s="34"/>
      <c r="AD133" s="34"/>
      <c r="AE133" s="34"/>
      <c r="AT133" s="17" t="s">
        <v>228</v>
      </c>
      <c r="AU133" s="17" t="s">
        <v>91</v>
      </c>
    </row>
    <row r="134" spans="1:65" s="2" customFormat="1" ht="68.25">
      <c r="A134" s="34"/>
      <c r="B134" s="35"/>
      <c r="C134" s="36"/>
      <c r="D134" s="201" t="s">
        <v>229</v>
      </c>
      <c r="E134" s="36"/>
      <c r="F134" s="206" t="s">
        <v>1154</v>
      </c>
      <c r="G134" s="36"/>
      <c r="H134" s="36"/>
      <c r="I134" s="203"/>
      <c r="J134" s="36"/>
      <c r="K134" s="36"/>
      <c r="L134" s="39"/>
      <c r="M134" s="204"/>
      <c r="N134" s="205"/>
      <c r="O134" s="71"/>
      <c r="P134" s="71"/>
      <c r="Q134" s="71"/>
      <c r="R134" s="71"/>
      <c r="S134" s="71"/>
      <c r="T134" s="72"/>
      <c r="U134" s="34"/>
      <c r="V134" s="34"/>
      <c r="W134" s="34"/>
      <c r="X134" s="34"/>
      <c r="Y134" s="34"/>
      <c r="Z134" s="34"/>
      <c r="AA134" s="34"/>
      <c r="AB134" s="34"/>
      <c r="AC134" s="34"/>
      <c r="AD134" s="34"/>
      <c r="AE134" s="34"/>
      <c r="AT134" s="17" t="s">
        <v>229</v>
      </c>
      <c r="AU134" s="17" t="s">
        <v>91</v>
      </c>
    </row>
    <row r="135" spans="1:65" s="2" customFormat="1" ht="49.15" customHeight="1">
      <c r="A135" s="34"/>
      <c r="B135" s="35"/>
      <c r="C135" s="188" t="s">
        <v>226</v>
      </c>
      <c r="D135" s="188" t="s">
        <v>222</v>
      </c>
      <c r="E135" s="189" t="s">
        <v>1161</v>
      </c>
      <c r="F135" s="190" t="s">
        <v>1162</v>
      </c>
      <c r="G135" s="191" t="s">
        <v>131</v>
      </c>
      <c r="H135" s="192">
        <v>0.80500000000000005</v>
      </c>
      <c r="I135" s="193"/>
      <c r="J135" s="194">
        <f>ROUND(I135*H135,2)</f>
        <v>0</v>
      </c>
      <c r="K135" s="190" t="s">
        <v>225</v>
      </c>
      <c r="L135" s="39"/>
      <c r="M135" s="195" t="s">
        <v>1</v>
      </c>
      <c r="N135" s="196" t="s">
        <v>47</v>
      </c>
      <c r="O135" s="71"/>
      <c r="P135" s="197">
        <f>O135*H135</f>
        <v>0</v>
      </c>
      <c r="Q135" s="197">
        <v>0</v>
      </c>
      <c r="R135" s="197">
        <f>Q135*H135</f>
        <v>0</v>
      </c>
      <c r="S135" s="197">
        <v>0</v>
      </c>
      <c r="T135" s="198">
        <f>S135*H135</f>
        <v>0</v>
      </c>
      <c r="U135" s="34"/>
      <c r="V135" s="34"/>
      <c r="W135" s="34"/>
      <c r="X135" s="34"/>
      <c r="Y135" s="34"/>
      <c r="Z135" s="34"/>
      <c r="AA135" s="34"/>
      <c r="AB135" s="34"/>
      <c r="AC135" s="34"/>
      <c r="AD135" s="34"/>
      <c r="AE135" s="34"/>
      <c r="AR135" s="199" t="s">
        <v>226</v>
      </c>
      <c r="AT135" s="199" t="s">
        <v>222</v>
      </c>
      <c r="AU135" s="199" t="s">
        <v>91</v>
      </c>
      <c r="AY135" s="17" t="s">
        <v>220</v>
      </c>
      <c r="BE135" s="200">
        <f>IF(N135="základní",J135,0)</f>
        <v>0</v>
      </c>
      <c r="BF135" s="200">
        <f>IF(N135="snížená",J135,0)</f>
        <v>0</v>
      </c>
      <c r="BG135" s="200">
        <f>IF(N135="zákl. přenesená",J135,0)</f>
        <v>0</v>
      </c>
      <c r="BH135" s="200">
        <f>IF(N135="sníž. přenesená",J135,0)</f>
        <v>0</v>
      </c>
      <c r="BI135" s="200">
        <f>IF(N135="nulová",J135,0)</f>
        <v>0</v>
      </c>
      <c r="BJ135" s="17" t="s">
        <v>14</v>
      </c>
      <c r="BK135" s="200">
        <f>ROUND(I135*H135,2)</f>
        <v>0</v>
      </c>
      <c r="BL135" s="17" t="s">
        <v>226</v>
      </c>
      <c r="BM135" s="199" t="s">
        <v>1163</v>
      </c>
    </row>
    <row r="136" spans="1:65" s="2" customFormat="1" ht="29.25">
      <c r="A136" s="34"/>
      <c r="B136" s="35"/>
      <c r="C136" s="36"/>
      <c r="D136" s="201" t="s">
        <v>228</v>
      </c>
      <c r="E136" s="36"/>
      <c r="F136" s="202" t="s">
        <v>1162</v>
      </c>
      <c r="G136" s="36"/>
      <c r="H136" s="36"/>
      <c r="I136" s="203"/>
      <c r="J136" s="36"/>
      <c r="K136" s="36"/>
      <c r="L136" s="39"/>
      <c r="M136" s="204"/>
      <c r="N136" s="205"/>
      <c r="O136" s="71"/>
      <c r="P136" s="71"/>
      <c r="Q136" s="71"/>
      <c r="R136" s="71"/>
      <c r="S136" s="71"/>
      <c r="T136" s="72"/>
      <c r="U136" s="34"/>
      <c r="V136" s="34"/>
      <c r="W136" s="34"/>
      <c r="X136" s="34"/>
      <c r="Y136" s="34"/>
      <c r="Z136" s="34"/>
      <c r="AA136" s="34"/>
      <c r="AB136" s="34"/>
      <c r="AC136" s="34"/>
      <c r="AD136" s="34"/>
      <c r="AE136" s="34"/>
      <c r="AT136" s="17" t="s">
        <v>228</v>
      </c>
      <c r="AU136" s="17" t="s">
        <v>91</v>
      </c>
    </row>
    <row r="137" spans="1:65" s="2" customFormat="1" ht="156">
      <c r="A137" s="34"/>
      <c r="B137" s="35"/>
      <c r="C137" s="36"/>
      <c r="D137" s="201" t="s">
        <v>229</v>
      </c>
      <c r="E137" s="36"/>
      <c r="F137" s="206" t="s">
        <v>1164</v>
      </c>
      <c r="G137" s="36"/>
      <c r="H137" s="36"/>
      <c r="I137" s="203"/>
      <c r="J137" s="36"/>
      <c r="K137" s="36"/>
      <c r="L137" s="39"/>
      <c r="M137" s="204"/>
      <c r="N137" s="205"/>
      <c r="O137" s="71"/>
      <c r="P137" s="71"/>
      <c r="Q137" s="71"/>
      <c r="R137" s="71"/>
      <c r="S137" s="71"/>
      <c r="T137" s="72"/>
      <c r="U137" s="34"/>
      <c r="V137" s="34"/>
      <c r="W137" s="34"/>
      <c r="X137" s="34"/>
      <c r="Y137" s="34"/>
      <c r="Z137" s="34"/>
      <c r="AA137" s="34"/>
      <c r="AB137" s="34"/>
      <c r="AC137" s="34"/>
      <c r="AD137" s="34"/>
      <c r="AE137" s="34"/>
      <c r="AT137" s="17" t="s">
        <v>229</v>
      </c>
      <c r="AU137" s="17" t="s">
        <v>91</v>
      </c>
    </row>
    <row r="138" spans="1:65" s="13" customFormat="1" ht="22.5">
      <c r="B138" s="207"/>
      <c r="C138" s="208"/>
      <c r="D138" s="201" t="s">
        <v>231</v>
      </c>
      <c r="E138" s="209" t="s">
        <v>1</v>
      </c>
      <c r="F138" s="210" t="s">
        <v>1165</v>
      </c>
      <c r="G138" s="208"/>
      <c r="H138" s="211">
        <v>0.80500000000000005</v>
      </c>
      <c r="I138" s="212"/>
      <c r="J138" s="208"/>
      <c r="K138" s="208"/>
      <c r="L138" s="213"/>
      <c r="M138" s="214"/>
      <c r="N138" s="215"/>
      <c r="O138" s="215"/>
      <c r="P138" s="215"/>
      <c r="Q138" s="215"/>
      <c r="R138" s="215"/>
      <c r="S138" s="215"/>
      <c r="T138" s="216"/>
      <c r="AT138" s="217" t="s">
        <v>231</v>
      </c>
      <c r="AU138" s="217" t="s">
        <v>91</v>
      </c>
      <c r="AV138" s="13" t="s">
        <v>91</v>
      </c>
      <c r="AW138" s="13" t="s">
        <v>36</v>
      </c>
      <c r="AX138" s="13" t="s">
        <v>82</v>
      </c>
      <c r="AY138" s="217" t="s">
        <v>220</v>
      </c>
    </row>
    <row r="139" spans="1:65" s="14" customFormat="1" ht="11.25">
      <c r="B139" s="218"/>
      <c r="C139" s="219"/>
      <c r="D139" s="201" t="s">
        <v>231</v>
      </c>
      <c r="E139" s="220" t="s">
        <v>1</v>
      </c>
      <c r="F139" s="221" t="s">
        <v>233</v>
      </c>
      <c r="G139" s="219"/>
      <c r="H139" s="222">
        <v>0.80500000000000005</v>
      </c>
      <c r="I139" s="223"/>
      <c r="J139" s="219"/>
      <c r="K139" s="219"/>
      <c r="L139" s="224"/>
      <c r="M139" s="225"/>
      <c r="N139" s="226"/>
      <c r="O139" s="226"/>
      <c r="P139" s="226"/>
      <c r="Q139" s="226"/>
      <c r="R139" s="226"/>
      <c r="S139" s="226"/>
      <c r="T139" s="227"/>
      <c r="AT139" s="228" t="s">
        <v>231</v>
      </c>
      <c r="AU139" s="228" t="s">
        <v>91</v>
      </c>
      <c r="AV139" s="14" t="s">
        <v>226</v>
      </c>
      <c r="AW139" s="14" t="s">
        <v>36</v>
      </c>
      <c r="AX139" s="14" t="s">
        <v>14</v>
      </c>
      <c r="AY139" s="228" t="s">
        <v>220</v>
      </c>
    </row>
    <row r="140" spans="1:65" s="2" customFormat="1" ht="49.15" customHeight="1">
      <c r="A140" s="34"/>
      <c r="B140" s="35"/>
      <c r="C140" s="188" t="s">
        <v>260</v>
      </c>
      <c r="D140" s="188" t="s">
        <v>222</v>
      </c>
      <c r="E140" s="189" t="s">
        <v>1166</v>
      </c>
      <c r="F140" s="190" t="s">
        <v>1167</v>
      </c>
      <c r="G140" s="191" t="s">
        <v>131</v>
      </c>
      <c r="H140" s="192">
        <v>1.546</v>
      </c>
      <c r="I140" s="193"/>
      <c r="J140" s="194">
        <f>ROUND(I140*H140,2)</f>
        <v>0</v>
      </c>
      <c r="K140" s="190" t="s">
        <v>225</v>
      </c>
      <c r="L140" s="39"/>
      <c r="M140" s="195" t="s">
        <v>1</v>
      </c>
      <c r="N140" s="196" t="s">
        <v>47</v>
      </c>
      <c r="O140" s="71"/>
      <c r="P140" s="197">
        <f>O140*H140</f>
        <v>0</v>
      </c>
      <c r="Q140" s="197">
        <v>0</v>
      </c>
      <c r="R140" s="197">
        <f>Q140*H140</f>
        <v>0</v>
      </c>
      <c r="S140" s="197">
        <v>0</v>
      </c>
      <c r="T140" s="198">
        <f>S140*H140</f>
        <v>0</v>
      </c>
      <c r="U140" s="34"/>
      <c r="V140" s="34"/>
      <c r="W140" s="34"/>
      <c r="X140" s="34"/>
      <c r="Y140" s="34"/>
      <c r="Z140" s="34"/>
      <c r="AA140" s="34"/>
      <c r="AB140" s="34"/>
      <c r="AC140" s="34"/>
      <c r="AD140" s="34"/>
      <c r="AE140" s="34"/>
      <c r="AR140" s="199" t="s">
        <v>226</v>
      </c>
      <c r="AT140" s="199" t="s">
        <v>222</v>
      </c>
      <c r="AU140" s="199" t="s">
        <v>91</v>
      </c>
      <c r="AY140" s="17" t="s">
        <v>220</v>
      </c>
      <c r="BE140" s="200">
        <f>IF(N140="základní",J140,0)</f>
        <v>0</v>
      </c>
      <c r="BF140" s="200">
        <f>IF(N140="snížená",J140,0)</f>
        <v>0</v>
      </c>
      <c r="BG140" s="200">
        <f>IF(N140="zákl. přenesená",J140,0)</f>
        <v>0</v>
      </c>
      <c r="BH140" s="200">
        <f>IF(N140="sníž. přenesená",J140,0)</f>
        <v>0</v>
      </c>
      <c r="BI140" s="200">
        <f>IF(N140="nulová",J140,0)</f>
        <v>0</v>
      </c>
      <c r="BJ140" s="17" t="s">
        <v>14</v>
      </c>
      <c r="BK140" s="200">
        <f>ROUND(I140*H140,2)</f>
        <v>0</v>
      </c>
      <c r="BL140" s="17" t="s">
        <v>226</v>
      </c>
      <c r="BM140" s="199" t="s">
        <v>1168</v>
      </c>
    </row>
    <row r="141" spans="1:65" s="2" customFormat="1" ht="29.25">
      <c r="A141" s="34"/>
      <c r="B141" s="35"/>
      <c r="C141" s="36"/>
      <c r="D141" s="201" t="s">
        <v>228</v>
      </c>
      <c r="E141" s="36"/>
      <c r="F141" s="202" t="s">
        <v>1167</v>
      </c>
      <c r="G141" s="36"/>
      <c r="H141" s="36"/>
      <c r="I141" s="203"/>
      <c r="J141" s="36"/>
      <c r="K141" s="36"/>
      <c r="L141" s="39"/>
      <c r="M141" s="204"/>
      <c r="N141" s="205"/>
      <c r="O141" s="71"/>
      <c r="P141" s="71"/>
      <c r="Q141" s="71"/>
      <c r="R141" s="71"/>
      <c r="S141" s="71"/>
      <c r="T141" s="72"/>
      <c r="U141" s="34"/>
      <c r="V141" s="34"/>
      <c r="W141" s="34"/>
      <c r="X141" s="34"/>
      <c r="Y141" s="34"/>
      <c r="Z141" s="34"/>
      <c r="AA141" s="34"/>
      <c r="AB141" s="34"/>
      <c r="AC141" s="34"/>
      <c r="AD141" s="34"/>
      <c r="AE141" s="34"/>
      <c r="AT141" s="17" t="s">
        <v>228</v>
      </c>
      <c r="AU141" s="17" t="s">
        <v>91</v>
      </c>
    </row>
    <row r="142" spans="1:65" s="2" customFormat="1" ht="39">
      <c r="A142" s="34"/>
      <c r="B142" s="35"/>
      <c r="C142" s="36"/>
      <c r="D142" s="201" t="s">
        <v>229</v>
      </c>
      <c r="E142" s="36"/>
      <c r="F142" s="206" t="s">
        <v>1169</v>
      </c>
      <c r="G142" s="36"/>
      <c r="H142" s="36"/>
      <c r="I142" s="203"/>
      <c r="J142" s="36"/>
      <c r="K142" s="36"/>
      <c r="L142" s="39"/>
      <c r="M142" s="204"/>
      <c r="N142" s="205"/>
      <c r="O142" s="71"/>
      <c r="P142" s="71"/>
      <c r="Q142" s="71"/>
      <c r="R142" s="71"/>
      <c r="S142" s="71"/>
      <c r="T142" s="72"/>
      <c r="U142" s="34"/>
      <c r="V142" s="34"/>
      <c r="W142" s="34"/>
      <c r="X142" s="34"/>
      <c r="Y142" s="34"/>
      <c r="Z142" s="34"/>
      <c r="AA142" s="34"/>
      <c r="AB142" s="34"/>
      <c r="AC142" s="34"/>
      <c r="AD142" s="34"/>
      <c r="AE142" s="34"/>
      <c r="AT142" s="17" t="s">
        <v>229</v>
      </c>
      <c r="AU142" s="17" t="s">
        <v>91</v>
      </c>
    </row>
    <row r="143" spans="1:65" s="13" customFormat="1" ht="11.25">
      <c r="B143" s="207"/>
      <c r="C143" s="208"/>
      <c r="D143" s="201" t="s">
        <v>231</v>
      </c>
      <c r="E143" s="209" t="s">
        <v>1</v>
      </c>
      <c r="F143" s="210" t="s">
        <v>1116</v>
      </c>
      <c r="G143" s="208"/>
      <c r="H143" s="211">
        <v>1.546</v>
      </c>
      <c r="I143" s="212"/>
      <c r="J143" s="208"/>
      <c r="K143" s="208"/>
      <c r="L143" s="213"/>
      <c r="M143" s="214"/>
      <c r="N143" s="215"/>
      <c r="O143" s="215"/>
      <c r="P143" s="215"/>
      <c r="Q143" s="215"/>
      <c r="R143" s="215"/>
      <c r="S143" s="215"/>
      <c r="T143" s="216"/>
      <c r="AT143" s="217" t="s">
        <v>231</v>
      </c>
      <c r="AU143" s="217" t="s">
        <v>91</v>
      </c>
      <c r="AV143" s="13" t="s">
        <v>91</v>
      </c>
      <c r="AW143" s="13" t="s">
        <v>36</v>
      </c>
      <c r="AX143" s="13" t="s">
        <v>82</v>
      </c>
      <c r="AY143" s="217" t="s">
        <v>220</v>
      </c>
    </row>
    <row r="144" spans="1:65" s="14" customFormat="1" ht="11.25">
      <c r="B144" s="218"/>
      <c r="C144" s="219"/>
      <c r="D144" s="201" t="s">
        <v>231</v>
      </c>
      <c r="E144" s="220" t="s">
        <v>1</v>
      </c>
      <c r="F144" s="221" t="s">
        <v>233</v>
      </c>
      <c r="G144" s="219"/>
      <c r="H144" s="222">
        <v>1.546</v>
      </c>
      <c r="I144" s="223"/>
      <c r="J144" s="219"/>
      <c r="K144" s="219"/>
      <c r="L144" s="224"/>
      <c r="M144" s="225"/>
      <c r="N144" s="226"/>
      <c r="O144" s="226"/>
      <c r="P144" s="226"/>
      <c r="Q144" s="226"/>
      <c r="R144" s="226"/>
      <c r="S144" s="226"/>
      <c r="T144" s="227"/>
      <c r="AT144" s="228" t="s">
        <v>231</v>
      </c>
      <c r="AU144" s="228" t="s">
        <v>91</v>
      </c>
      <c r="AV144" s="14" t="s">
        <v>226</v>
      </c>
      <c r="AW144" s="14" t="s">
        <v>36</v>
      </c>
      <c r="AX144" s="14" t="s">
        <v>14</v>
      </c>
      <c r="AY144" s="228" t="s">
        <v>220</v>
      </c>
    </row>
    <row r="145" spans="1:65" s="2" customFormat="1" ht="37.9" customHeight="1">
      <c r="A145" s="34"/>
      <c r="B145" s="35"/>
      <c r="C145" s="188" t="s">
        <v>269</v>
      </c>
      <c r="D145" s="188" t="s">
        <v>222</v>
      </c>
      <c r="E145" s="189" t="s">
        <v>1170</v>
      </c>
      <c r="F145" s="190" t="s">
        <v>1171</v>
      </c>
      <c r="G145" s="191" t="s">
        <v>131</v>
      </c>
      <c r="H145" s="192">
        <v>2.319</v>
      </c>
      <c r="I145" s="193"/>
      <c r="J145" s="194">
        <f>ROUND(I145*H145,2)</f>
        <v>0</v>
      </c>
      <c r="K145" s="190" t="s">
        <v>225</v>
      </c>
      <c r="L145" s="39"/>
      <c r="M145" s="195" t="s">
        <v>1</v>
      </c>
      <c r="N145" s="196" t="s">
        <v>47</v>
      </c>
      <c r="O145" s="71"/>
      <c r="P145" s="197">
        <f>O145*H145</f>
        <v>0</v>
      </c>
      <c r="Q145" s="197">
        <v>0</v>
      </c>
      <c r="R145" s="197">
        <f>Q145*H145</f>
        <v>0</v>
      </c>
      <c r="S145" s="197">
        <v>0</v>
      </c>
      <c r="T145" s="198">
        <f>S145*H145</f>
        <v>0</v>
      </c>
      <c r="U145" s="34"/>
      <c r="V145" s="34"/>
      <c r="W145" s="34"/>
      <c r="X145" s="34"/>
      <c r="Y145" s="34"/>
      <c r="Z145" s="34"/>
      <c r="AA145" s="34"/>
      <c r="AB145" s="34"/>
      <c r="AC145" s="34"/>
      <c r="AD145" s="34"/>
      <c r="AE145" s="34"/>
      <c r="AR145" s="199" t="s">
        <v>226</v>
      </c>
      <c r="AT145" s="199" t="s">
        <v>222</v>
      </c>
      <c r="AU145" s="199" t="s">
        <v>91</v>
      </c>
      <c r="AY145" s="17" t="s">
        <v>220</v>
      </c>
      <c r="BE145" s="200">
        <f>IF(N145="základní",J145,0)</f>
        <v>0</v>
      </c>
      <c r="BF145" s="200">
        <f>IF(N145="snížená",J145,0)</f>
        <v>0</v>
      </c>
      <c r="BG145" s="200">
        <f>IF(N145="zákl. přenesená",J145,0)</f>
        <v>0</v>
      </c>
      <c r="BH145" s="200">
        <f>IF(N145="sníž. přenesená",J145,0)</f>
        <v>0</v>
      </c>
      <c r="BI145" s="200">
        <f>IF(N145="nulová",J145,0)</f>
        <v>0</v>
      </c>
      <c r="BJ145" s="17" t="s">
        <v>14</v>
      </c>
      <c r="BK145" s="200">
        <f>ROUND(I145*H145,2)</f>
        <v>0</v>
      </c>
      <c r="BL145" s="17" t="s">
        <v>226</v>
      </c>
      <c r="BM145" s="199" t="s">
        <v>1172</v>
      </c>
    </row>
    <row r="146" spans="1:65" s="2" customFormat="1" ht="29.25">
      <c r="A146" s="34"/>
      <c r="B146" s="35"/>
      <c r="C146" s="36"/>
      <c r="D146" s="201" t="s">
        <v>228</v>
      </c>
      <c r="E146" s="36"/>
      <c r="F146" s="202" t="s">
        <v>1171</v>
      </c>
      <c r="G146" s="36"/>
      <c r="H146" s="36"/>
      <c r="I146" s="203"/>
      <c r="J146" s="36"/>
      <c r="K146" s="36"/>
      <c r="L146" s="39"/>
      <c r="M146" s="204"/>
      <c r="N146" s="205"/>
      <c r="O146" s="71"/>
      <c r="P146" s="71"/>
      <c r="Q146" s="71"/>
      <c r="R146" s="71"/>
      <c r="S146" s="71"/>
      <c r="T146" s="72"/>
      <c r="U146" s="34"/>
      <c r="V146" s="34"/>
      <c r="W146" s="34"/>
      <c r="X146" s="34"/>
      <c r="Y146" s="34"/>
      <c r="Z146" s="34"/>
      <c r="AA146" s="34"/>
      <c r="AB146" s="34"/>
      <c r="AC146" s="34"/>
      <c r="AD146" s="34"/>
      <c r="AE146" s="34"/>
      <c r="AT146" s="17" t="s">
        <v>228</v>
      </c>
      <c r="AU146" s="17" t="s">
        <v>91</v>
      </c>
    </row>
    <row r="147" spans="1:65" s="2" customFormat="1" ht="48.75">
      <c r="A147" s="34"/>
      <c r="B147" s="35"/>
      <c r="C147" s="36"/>
      <c r="D147" s="201" t="s">
        <v>229</v>
      </c>
      <c r="E147" s="36"/>
      <c r="F147" s="206" t="s">
        <v>383</v>
      </c>
      <c r="G147" s="36"/>
      <c r="H147" s="36"/>
      <c r="I147" s="203"/>
      <c r="J147" s="36"/>
      <c r="K147" s="36"/>
      <c r="L147" s="39"/>
      <c r="M147" s="204"/>
      <c r="N147" s="205"/>
      <c r="O147" s="71"/>
      <c r="P147" s="71"/>
      <c r="Q147" s="71"/>
      <c r="R147" s="71"/>
      <c r="S147" s="71"/>
      <c r="T147" s="72"/>
      <c r="U147" s="34"/>
      <c r="V147" s="34"/>
      <c r="W147" s="34"/>
      <c r="X147" s="34"/>
      <c r="Y147" s="34"/>
      <c r="Z147" s="34"/>
      <c r="AA147" s="34"/>
      <c r="AB147" s="34"/>
      <c r="AC147" s="34"/>
      <c r="AD147" s="34"/>
      <c r="AE147" s="34"/>
      <c r="AT147" s="17" t="s">
        <v>229</v>
      </c>
      <c r="AU147" s="17" t="s">
        <v>91</v>
      </c>
    </row>
    <row r="148" spans="1:65" s="13" customFormat="1" ht="11.25">
      <c r="B148" s="207"/>
      <c r="C148" s="208"/>
      <c r="D148" s="201" t="s">
        <v>231</v>
      </c>
      <c r="E148" s="209" t="s">
        <v>1</v>
      </c>
      <c r="F148" s="210" t="s">
        <v>1119</v>
      </c>
      <c r="G148" s="208"/>
      <c r="H148" s="211">
        <v>2.319</v>
      </c>
      <c r="I148" s="212"/>
      <c r="J148" s="208"/>
      <c r="K148" s="208"/>
      <c r="L148" s="213"/>
      <c r="M148" s="214"/>
      <c r="N148" s="215"/>
      <c r="O148" s="215"/>
      <c r="P148" s="215"/>
      <c r="Q148" s="215"/>
      <c r="R148" s="215"/>
      <c r="S148" s="215"/>
      <c r="T148" s="216"/>
      <c r="AT148" s="217" t="s">
        <v>231</v>
      </c>
      <c r="AU148" s="217" t="s">
        <v>91</v>
      </c>
      <c r="AV148" s="13" t="s">
        <v>91</v>
      </c>
      <c r="AW148" s="13" t="s">
        <v>36</v>
      </c>
      <c r="AX148" s="13" t="s">
        <v>82</v>
      </c>
      <c r="AY148" s="217" t="s">
        <v>220</v>
      </c>
    </row>
    <row r="149" spans="1:65" s="14" customFormat="1" ht="11.25">
      <c r="B149" s="218"/>
      <c r="C149" s="219"/>
      <c r="D149" s="201" t="s">
        <v>231</v>
      </c>
      <c r="E149" s="220" t="s">
        <v>1</v>
      </c>
      <c r="F149" s="221" t="s">
        <v>233</v>
      </c>
      <c r="G149" s="219"/>
      <c r="H149" s="222">
        <v>2.319</v>
      </c>
      <c r="I149" s="223"/>
      <c r="J149" s="219"/>
      <c r="K149" s="219"/>
      <c r="L149" s="224"/>
      <c r="M149" s="225"/>
      <c r="N149" s="226"/>
      <c r="O149" s="226"/>
      <c r="P149" s="226"/>
      <c r="Q149" s="226"/>
      <c r="R149" s="226"/>
      <c r="S149" s="226"/>
      <c r="T149" s="227"/>
      <c r="AT149" s="228" t="s">
        <v>231</v>
      </c>
      <c r="AU149" s="228" t="s">
        <v>91</v>
      </c>
      <c r="AV149" s="14" t="s">
        <v>226</v>
      </c>
      <c r="AW149" s="14" t="s">
        <v>36</v>
      </c>
      <c r="AX149" s="14" t="s">
        <v>14</v>
      </c>
      <c r="AY149" s="228" t="s">
        <v>220</v>
      </c>
    </row>
    <row r="150" spans="1:65" s="2" customFormat="1" ht="49.15" customHeight="1">
      <c r="A150" s="34"/>
      <c r="B150" s="35"/>
      <c r="C150" s="188" t="s">
        <v>277</v>
      </c>
      <c r="D150" s="188" t="s">
        <v>222</v>
      </c>
      <c r="E150" s="189" t="s">
        <v>1173</v>
      </c>
      <c r="F150" s="190" t="s">
        <v>1174</v>
      </c>
      <c r="G150" s="191" t="s">
        <v>131</v>
      </c>
      <c r="H150" s="192">
        <v>2.319</v>
      </c>
      <c r="I150" s="193"/>
      <c r="J150" s="194">
        <f>ROUND(I150*H150,2)</f>
        <v>0</v>
      </c>
      <c r="K150" s="190" t="s">
        <v>225</v>
      </c>
      <c r="L150" s="39"/>
      <c r="M150" s="195" t="s">
        <v>1</v>
      </c>
      <c r="N150" s="196" t="s">
        <v>47</v>
      </c>
      <c r="O150" s="71"/>
      <c r="P150" s="197">
        <f>O150*H150</f>
        <v>0</v>
      </c>
      <c r="Q150" s="197">
        <v>0</v>
      </c>
      <c r="R150" s="197">
        <f>Q150*H150</f>
        <v>0</v>
      </c>
      <c r="S150" s="197">
        <v>0</v>
      </c>
      <c r="T150" s="198">
        <f>S150*H150</f>
        <v>0</v>
      </c>
      <c r="U150" s="34"/>
      <c r="V150" s="34"/>
      <c r="W150" s="34"/>
      <c r="X150" s="34"/>
      <c r="Y150" s="34"/>
      <c r="Z150" s="34"/>
      <c r="AA150" s="34"/>
      <c r="AB150" s="34"/>
      <c r="AC150" s="34"/>
      <c r="AD150" s="34"/>
      <c r="AE150" s="34"/>
      <c r="AR150" s="199" t="s">
        <v>226</v>
      </c>
      <c r="AT150" s="199" t="s">
        <v>222</v>
      </c>
      <c r="AU150" s="199" t="s">
        <v>91</v>
      </c>
      <c r="AY150" s="17" t="s">
        <v>220</v>
      </c>
      <c r="BE150" s="200">
        <f>IF(N150="základní",J150,0)</f>
        <v>0</v>
      </c>
      <c r="BF150" s="200">
        <f>IF(N150="snížená",J150,0)</f>
        <v>0</v>
      </c>
      <c r="BG150" s="200">
        <f>IF(N150="zákl. přenesená",J150,0)</f>
        <v>0</v>
      </c>
      <c r="BH150" s="200">
        <f>IF(N150="sníž. přenesená",J150,0)</f>
        <v>0</v>
      </c>
      <c r="BI150" s="200">
        <f>IF(N150="nulová",J150,0)</f>
        <v>0</v>
      </c>
      <c r="BJ150" s="17" t="s">
        <v>14</v>
      </c>
      <c r="BK150" s="200">
        <f>ROUND(I150*H150,2)</f>
        <v>0</v>
      </c>
      <c r="BL150" s="17" t="s">
        <v>226</v>
      </c>
      <c r="BM150" s="199" t="s">
        <v>1175</v>
      </c>
    </row>
    <row r="151" spans="1:65" s="2" customFormat="1" ht="29.25">
      <c r="A151" s="34"/>
      <c r="B151" s="35"/>
      <c r="C151" s="36"/>
      <c r="D151" s="201" t="s">
        <v>228</v>
      </c>
      <c r="E151" s="36"/>
      <c r="F151" s="202" t="s">
        <v>1174</v>
      </c>
      <c r="G151" s="36"/>
      <c r="H151" s="36"/>
      <c r="I151" s="203"/>
      <c r="J151" s="36"/>
      <c r="K151" s="36"/>
      <c r="L151" s="39"/>
      <c r="M151" s="204"/>
      <c r="N151" s="205"/>
      <c r="O151" s="71"/>
      <c r="P151" s="71"/>
      <c r="Q151" s="71"/>
      <c r="R151" s="71"/>
      <c r="S151" s="71"/>
      <c r="T151" s="72"/>
      <c r="U151" s="34"/>
      <c r="V151" s="34"/>
      <c r="W151" s="34"/>
      <c r="X151" s="34"/>
      <c r="Y151" s="34"/>
      <c r="Z151" s="34"/>
      <c r="AA151" s="34"/>
      <c r="AB151" s="34"/>
      <c r="AC151" s="34"/>
      <c r="AD151" s="34"/>
      <c r="AE151" s="34"/>
      <c r="AT151" s="17" t="s">
        <v>228</v>
      </c>
      <c r="AU151" s="17" t="s">
        <v>91</v>
      </c>
    </row>
    <row r="152" spans="1:65" s="2" customFormat="1" ht="39">
      <c r="A152" s="34"/>
      <c r="B152" s="35"/>
      <c r="C152" s="36"/>
      <c r="D152" s="201" t="s">
        <v>229</v>
      </c>
      <c r="E152" s="36"/>
      <c r="F152" s="206" t="s">
        <v>1169</v>
      </c>
      <c r="G152" s="36"/>
      <c r="H152" s="36"/>
      <c r="I152" s="203"/>
      <c r="J152" s="36"/>
      <c r="K152" s="36"/>
      <c r="L152" s="39"/>
      <c r="M152" s="204"/>
      <c r="N152" s="205"/>
      <c r="O152" s="71"/>
      <c r="P152" s="71"/>
      <c r="Q152" s="71"/>
      <c r="R152" s="71"/>
      <c r="S152" s="71"/>
      <c r="T152" s="72"/>
      <c r="U152" s="34"/>
      <c r="V152" s="34"/>
      <c r="W152" s="34"/>
      <c r="X152" s="34"/>
      <c r="Y152" s="34"/>
      <c r="Z152" s="34"/>
      <c r="AA152" s="34"/>
      <c r="AB152" s="34"/>
      <c r="AC152" s="34"/>
      <c r="AD152" s="34"/>
      <c r="AE152" s="34"/>
      <c r="AT152" s="17" t="s">
        <v>229</v>
      </c>
      <c r="AU152" s="17" t="s">
        <v>91</v>
      </c>
    </row>
    <row r="153" spans="1:65" s="13" customFormat="1" ht="11.25">
      <c r="B153" s="207"/>
      <c r="C153" s="208"/>
      <c r="D153" s="201" t="s">
        <v>231</v>
      </c>
      <c r="E153" s="209" t="s">
        <v>1</v>
      </c>
      <c r="F153" s="210" t="s">
        <v>1176</v>
      </c>
      <c r="G153" s="208"/>
      <c r="H153" s="211">
        <v>4.835</v>
      </c>
      <c r="I153" s="212"/>
      <c r="J153" s="208"/>
      <c r="K153" s="208"/>
      <c r="L153" s="213"/>
      <c r="M153" s="214"/>
      <c r="N153" s="215"/>
      <c r="O153" s="215"/>
      <c r="P153" s="215"/>
      <c r="Q153" s="215"/>
      <c r="R153" s="215"/>
      <c r="S153" s="215"/>
      <c r="T153" s="216"/>
      <c r="AT153" s="217" t="s">
        <v>231</v>
      </c>
      <c r="AU153" s="217" t="s">
        <v>91</v>
      </c>
      <c r="AV153" s="13" t="s">
        <v>91</v>
      </c>
      <c r="AW153" s="13" t="s">
        <v>36</v>
      </c>
      <c r="AX153" s="13" t="s">
        <v>82</v>
      </c>
      <c r="AY153" s="217" t="s">
        <v>220</v>
      </c>
    </row>
    <row r="154" spans="1:65" s="13" customFormat="1" ht="11.25">
      <c r="B154" s="207"/>
      <c r="C154" s="208"/>
      <c r="D154" s="201" t="s">
        <v>231</v>
      </c>
      <c r="E154" s="209" t="s">
        <v>1</v>
      </c>
      <c r="F154" s="210" t="s">
        <v>1177</v>
      </c>
      <c r="G154" s="208"/>
      <c r="H154" s="211">
        <v>5.76</v>
      </c>
      <c r="I154" s="212"/>
      <c r="J154" s="208"/>
      <c r="K154" s="208"/>
      <c r="L154" s="213"/>
      <c r="M154" s="214"/>
      <c r="N154" s="215"/>
      <c r="O154" s="215"/>
      <c r="P154" s="215"/>
      <c r="Q154" s="215"/>
      <c r="R154" s="215"/>
      <c r="S154" s="215"/>
      <c r="T154" s="216"/>
      <c r="AT154" s="217" t="s">
        <v>231</v>
      </c>
      <c r="AU154" s="217" t="s">
        <v>91</v>
      </c>
      <c r="AV154" s="13" t="s">
        <v>91</v>
      </c>
      <c r="AW154" s="13" t="s">
        <v>36</v>
      </c>
      <c r="AX154" s="13" t="s">
        <v>82</v>
      </c>
      <c r="AY154" s="217" t="s">
        <v>220</v>
      </c>
    </row>
    <row r="155" spans="1:65" s="13" customFormat="1" ht="22.5">
      <c r="B155" s="207"/>
      <c r="C155" s="208"/>
      <c r="D155" s="201" t="s">
        <v>231</v>
      </c>
      <c r="E155" s="209" t="s">
        <v>1</v>
      </c>
      <c r="F155" s="210" t="s">
        <v>1178</v>
      </c>
      <c r="G155" s="208"/>
      <c r="H155" s="211">
        <v>-0.129</v>
      </c>
      <c r="I155" s="212"/>
      <c r="J155" s="208"/>
      <c r="K155" s="208"/>
      <c r="L155" s="213"/>
      <c r="M155" s="214"/>
      <c r="N155" s="215"/>
      <c r="O155" s="215"/>
      <c r="P155" s="215"/>
      <c r="Q155" s="215"/>
      <c r="R155" s="215"/>
      <c r="S155" s="215"/>
      <c r="T155" s="216"/>
      <c r="AT155" s="217" t="s">
        <v>231</v>
      </c>
      <c r="AU155" s="217" t="s">
        <v>91</v>
      </c>
      <c r="AV155" s="13" t="s">
        <v>91</v>
      </c>
      <c r="AW155" s="13" t="s">
        <v>36</v>
      </c>
      <c r="AX155" s="13" t="s">
        <v>82</v>
      </c>
      <c r="AY155" s="217" t="s">
        <v>220</v>
      </c>
    </row>
    <row r="156" spans="1:65" s="13" customFormat="1" ht="22.5">
      <c r="B156" s="207"/>
      <c r="C156" s="208"/>
      <c r="D156" s="201" t="s">
        <v>231</v>
      </c>
      <c r="E156" s="209" t="s">
        <v>1</v>
      </c>
      <c r="F156" s="210" t="s">
        <v>1179</v>
      </c>
      <c r="G156" s="208"/>
      <c r="H156" s="211">
        <v>-0.80500000000000005</v>
      </c>
      <c r="I156" s="212"/>
      <c r="J156" s="208"/>
      <c r="K156" s="208"/>
      <c r="L156" s="213"/>
      <c r="M156" s="214"/>
      <c r="N156" s="215"/>
      <c r="O156" s="215"/>
      <c r="P156" s="215"/>
      <c r="Q156" s="215"/>
      <c r="R156" s="215"/>
      <c r="S156" s="215"/>
      <c r="T156" s="216"/>
      <c r="AT156" s="217" t="s">
        <v>231</v>
      </c>
      <c r="AU156" s="217" t="s">
        <v>91</v>
      </c>
      <c r="AV156" s="13" t="s">
        <v>91</v>
      </c>
      <c r="AW156" s="13" t="s">
        <v>36</v>
      </c>
      <c r="AX156" s="13" t="s">
        <v>82</v>
      </c>
      <c r="AY156" s="217" t="s">
        <v>220</v>
      </c>
    </row>
    <row r="157" spans="1:65" s="14" customFormat="1" ht="11.25">
      <c r="B157" s="218"/>
      <c r="C157" s="219"/>
      <c r="D157" s="201" t="s">
        <v>231</v>
      </c>
      <c r="E157" s="220" t="s">
        <v>1113</v>
      </c>
      <c r="F157" s="221" t="s">
        <v>233</v>
      </c>
      <c r="G157" s="219"/>
      <c r="H157" s="222">
        <v>9.6609999999999996</v>
      </c>
      <c r="I157" s="223"/>
      <c r="J157" s="219"/>
      <c r="K157" s="219"/>
      <c r="L157" s="224"/>
      <c r="M157" s="225"/>
      <c r="N157" s="226"/>
      <c r="O157" s="226"/>
      <c r="P157" s="226"/>
      <c r="Q157" s="226"/>
      <c r="R157" s="226"/>
      <c r="S157" s="226"/>
      <c r="T157" s="227"/>
      <c r="AT157" s="228" t="s">
        <v>231</v>
      </c>
      <c r="AU157" s="228" t="s">
        <v>91</v>
      </c>
      <c r="AV157" s="14" t="s">
        <v>226</v>
      </c>
      <c r="AW157" s="14" t="s">
        <v>36</v>
      </c>
      <c r="AX157" s="14" t="s">
        <v>82</v>
      </c>
      <c r="AY157" s="228" t="s">
        <v>220</v>
      </c>
    </row>
    <row r="158" spans="1:65" s="13" customFormat="1" ht="22.5">
      <c r="B158" s="207"/>
      <c r="C158" s="208"/>
      <c r="D158" s="201" t="s">
        <v>231</v>
      </c>
      <c r="E158" s="209" t="s">
        <v>1119</v>
      </c>
      <c r="F158" s="210" t="s">
        <v>1180</v>
      </c>
      <c r="G158" s="208"/>
      <c r="H158" s="211">
        <v>2.319</v>
      </c>
      <c r="I158" s="212"/>
      <c r="J158" s="208"/>
      <c r="K158" s="208"/>
      <c r="L158" s="213"/>
      <c r="M158" s="214"/>
      <c r="N158" s="215"/>
      <c r="O158" s="215"/>
      <c r="P158" s="215"/>
      <c r="Q158" s="215"/>
      <c r="R158" s="215"/>
      <c r="S158" s="215"/>
      <c r="T158" s="216"/>
      <c r="AT158" s="217" t="s">
        <v>231</v>
      </c>
      <c r="AU158" s="217" t="s">
        <v>91</v>
      </c>
      <c r="AV158" s="13" t="s">
        <v>91</v>
      </c>
      <c r="AW158" s="13" t="s">
        <v>36</v>
      </c>
      <c r="AX158" s="13" t="s">
        <v>82</v>
      </c>
      <c r="AY158" s="217" t="s">
        <v>220</v>
      </c>
    </row>
    <row r="159" spans="1:65" s="13" customFormat="1" ht="22.5">
      <c r="B159" s="207"/>
      <c r="C159" s="208"/>
      <c r="D159" s="201" t="s">
        <v>231</v>
      </c>
      <c r="E159" s="209" t="s">
        <v>1116</v>
      </c>
      <c r="F159" s="210" t="s">
        <v>1181</v>
      </c>
      <c r="G159" s="208"/>
      <c r="H159" s="211">
        <v>1.546</v>
      </c>
      <c r="I159" s="212"/>
      <c r="J159" s="208"/>
      <c r="K159" s="208"/>
      <c r="L159" s="213"/>
      <c r="M159" s="214"/>
      <c r="N159" s="215"/>
      <c r="O159" s="215"/>
      <c r="P159" s="215"/>
      <c r="Q159" s="215"/>
      <c r="R159" s="215"/>
      <c r="S159" s="215"/>
      <c r="T159" s="216"/>
      <c r="AT159" s="217" t="s">
        <v>231</v>
      </c>
      <c r="AU159" s="217" t="s">
        <v>91</v>
      </c>
      <c r="AV159" s="13" t="s">
        <v>91</v>
      </c>
      <c r="AW159" s="13" t="s">
        <v>36</v>
      </c>
      <c r="AX159" s="13" t="s">
        <v>82</v>
      </c>
      <c r="AY159" s="217" t="s">
        <v>220</v>
      </c>
    </row>
    <row r="160" spans="1:65" s="13" customFormat="1" ht="22.5">
      <c r="B160" s="207"/>
      <c r="C160" s="208"/>
      <c r="D160" s="201" t="s">
        <v>231</v>
      </c>
      <c r="E160" s="209" t="s">
        <v>1124</v>
      </c>
      <c r="F160" s="210" t="s">
        <v>1182</v>
      </c>
      <c r="G160" s="208"/>
      <c r="H160" s="211">
        <v>3.4780000000000002</v>
      </c>
      <c r="I160" s="212"/>
      <c r="J160" s="208"/>
      <c r="K160" s="208"/>
      <c r="L160" s="213"/>
      <c r="M160" s="214"/>
      <c r="N160" s="215"/>
      <c r="O160" s="215"/>
      <c r="P160" s="215"/>
      <c r="Q160" s="215"/>
      <c r="R160" s="215"/>
      <c r="S160" s="215"/>
      <c r="T160" s="216"/>
      <c r="AT160" s="217" t="s">
        <v>231</v>
      </c>
      <c r="AU160" s="217" t="s">
        <v>91</v>
      </c>
      <c r="AV160" s="13" t="s">
        <v>91</v>
      </c>
      <c r="AW160" s="13" t="s">
        <v>36</v>
      </c>
      <c r="AX160" s="13" t="s">
        <v>82</v>
      </c>
      <c r="AY160" s="217" t="s">
        <v>220</v>
      </c>
    </row>
    <row r="161" spans="1:65" s="13" customFormat="1" ht="22.5">
      <c r="B161" s="207"/>
      <c r="C161" s="208"/>
      <c r="D161" s="201" t="s">
        <v>231</v>
      </c>
      <c r="E161" s="209" t="s">
        <v>1122</v>
      </c>
      <c r="F161" s="210" t="s">
        <v>1183</v>
      </c>
      <c r="G161" s="208"/>
      <c r="H161" s="211">
        <v>2.319</v>
      </c>
      <c r="I161" s="212"/>
      <c r="J161" s="208"/>
      <c r="K161" s="208"/>
      <c r="L161" s="213"/>
      <c r="M161" s="214"/>
      <c r="N161" s="215"/>
      <c r="O161" s="215"/>
      <c r="P161" s="215"/>
      <c r="Q161" s="215"/>
      <c r="R161" s="215"/>
      <c r="S161" s="215"/>
      <c r="T161" s="216"/>
      <c r="AT161" s="217" t="s">
        <v>231</v>
      </c>
      <c r="AU161" s="217" t="s">
        <v>91</v>
      </c>
      <c r="AV161" s="13" t="s">
        <v>91</v>
      </c>
      <c r="AW161" s="13" t="s">
        <v>36</v>
      </c>
      <c r="AX161" s="13" t="s">
        <v>14</v>
      </c>
      <c r="AY161" s="217" t="s">
        <v>220</v>
      </c>
    </row>
    <row r="162" spans="1:65" s="14" customFormat="1" ht="11.25">
      <c r="B162" s="218"/>
      <c r="C162" s="219"/>
      <c r="D162" s="201" t="s">
        <v>231</v>
      </c>
      <c r="E162" s="220" t="s">
        <v>1</v>
      </c>
      <c r="F162" s="221" t="s">
        <v>233</v>
      </c>
      <c r="G162" s="219"/>
      <c r="H162" s="222">
        <v>9.661999999999999</v>
      </c>
      <c r="I162" s="223"/>
      <c r="J162" s="219"/>
      <c r="K162" s="219"/>
      <c r="L162" s="224"/>
      <c r="M162" s="225"/>
      <c r="N162" s="226"/>
      <c r="O162" s="226"/>
      <c r="P162" s="226"/>
      <c r="Q162" s="226"/>
      <c r="R162" s="226"/>
      <c r="S162" s="226"/>
      <c r="T162" s="227"/>
      <c r="AT162" s="228" t="s">
        <v>231</v>
      </c>
      <c r="AU162" s="228" t="s">
        <v>91</v>
      </c>
      <c r="AV162" s="14" t="s">
        <v>226</v>
      </c>
      <c r="AW162" s="14" t="s">
        <v>36</v>
      </c>
      <c r="AX162" s="14" t="s">
        <v>82</v>
      </c>
      <c r="AY162" s="228" t="s">
        <v>220</v>
      </c>
    </row>
    <row r="163" spans="1:65" s="2" customFormat="1" ht="49.15" customHeight="1">
      <c r="A163" s="34"/>
      <c r="B163" s="35"/>
      <c r="C163" s="188" t="s">
        <v>283</v>
      </c>
      <c r="D163" s="188" t="s">
        <v>222</v>
      </c>
      <c r="E163" s="189" t="s">
        <v>1184</v>
      </c>
      <c r="F163" s="190" t="s">
        <v>1185</v>
      </c>
      <c r="G163" s="191" t="s">
        <v>131</v>
      </c>
      <c r="H163" s="192">
        <v>3.4780000000000002</v>
      </c>
      <c r="I163" s="193"/>
      <c r="J163" s="194">
        <f>ROUND(I163*H163,2)</f>
        <v>0</v>
      </c>
      <c r="K163" s="190" t="s">
        <v>225</v>
      </c>
      <c r="L163" s="39"/>
      <c r="M163" s="195" t="s">
        <v>1</v>
      </c>
      <c r="N163" s="196" t="s">
        <v>47</v>
      </c>
      <c r="O163" s="71"/>
      <c r="P163" s="197">
        <f>O163*H163</f>
        <v>0</v>
      </c>
      <c r="Q163" s="197">
        <v>0</v>
      </c>
      <c r="R163" s="197">
        <f>Q163*H163</f>
        <v>0</v>
      </c>
      <c r="S163" s="197">
        <v>0</v>
      </c>
      <c r="T163" s="198">
        <f>S163*H163</f>
        <v>0</v>
      </c>
      <c r="U163" s="34"/>
      <c r="V163" s="34"/>
      <c r="W163" s="34"/>
      <c r="X163" s="34"/>
      <c r="Y163" s="34"/>
      <c r="Z163" s="34"/>
      <c r="AA163" s="34"/>
      <c r="AB163" s="34"/>
      <c r="AC163" s="34"/>
      <c r="AD163" s="34"/>
      <c r="AE163" s="34"/>
      <c r="AR163" s="199" t="s">
        <v>226</v>
      </c>
      <c r="AT163" s="199" t="s">
        <v>222</v>
      </c>
      <c r="AU163" s="199" t="s">
        <v>91</v>
      </c>
      <c r="AY163" s="17" t="s">
        <v>220</v>
      </c>
      <c r="BE163" s="200">
        <f>IF(N163="základní",J163,0)</f>
        <v>0</v>
      </c>
      <c r="BF163" s="200">
        <f>IF(N163="snížená",J163,0)</f>
        <v>0</v>
      </c>
      <c r="BG163" s="200">
        <f>IF(N163="zákl. přenesená",J163,0)</f>
        <v>0</v>
      </c>
      <c r="BH163" s="200">
        <f>IF(N163="sníž. přenesená",J163,0)</f>
        <v>0</v>
      </c>
      <c r="BI163" s="200">
        <f>IF(N163="nulová",J163,0)</f>
        <v>0</v>
      </c>
      <c r="BJ163" s="17" t="s">
        <v>14</v>
      </c>
      <c r="BK163" s="200">
        <f>ROUND(I163*H163,2)</f>
        <v>0</v>
      </c>
      <c r="BL163" s="17" t="s">
        <v>226</v>
      </c>
      <c r="BM163" s="199" t="s">
        <v>1186</v>
      </c>
    </row>
    <row r="164" spans="1:65" s="2" customFormat="1" ht="29.25">
      <c r="A164" s="34"/>
      <c r="B164" s="35"/>
      <c r="C164" s="36"/>
      <c r="D164" s="201" t="s">
        <v>228</v>
      </c>
      <c r="E164" s="36"/>
      <c r="F164" s="202" t="s">
        <v>1185</v>
      </c>
      <c r="G164" s="36"/>
      <c r="H164" s="36"/>
      <c r="I164" s="203"/>
      <c r="J164" s="36"/>
      <c r="K164" s="36"/>
      <c r="L164" s="39"/>
      <c r="M164" s="204"/>
      <c r="N164" s="205"/>
      <c r="O164" s="71"/>
      <c r="P164" s="71"/>
      <c r="Q164" s="71"/>
      <c r="R164" s="71"/>
      <c r="S164" s="71"/>
      <c r="T164" s="72"/>
      <c r="U164" s="34"/>
      <c r="V164" s="34"/>
      <c r="W164" s="34"/>
      <c r="X164" s="34"/>
      <c r="Y164" s="34"/>
      <c r="Z164" s="34"/>
      <c r="AA164" s="34"/>
      <c r="AB164" s="34"/>
      <c r="AC164" s="34"/>
      <c r="AD164" s="34"/>
      <c r="AE164" s="34"/>
      <c r="AT164" s="17" t="s">
        <v>228</v>
      </c>
      <c r="AU164" s="17" t="s">
        <v>91</v>
      </c>
    </row>
    <row r="165" spans="1:65" s="2" customFormat="1" ht="48.75">
      <c r="A165" s="34"/>
      <c r="B165" s="35"/>
      <c r="C165" s="36"/>
      <c r="D165" s="201" t="s">
        <v>229</v>
      </c>
      <c r="E165" s="36"/>
      <c r="F165" s="206" t="s">
        <v>383</v>
      </c>
      <c r="G165" s="36"/>
      <c r="H165" s="36"/>
      <c r="I165" s="203"/>
      <c r="J165" s="36"/>
      <c r="K165" s="36"/>
      <c r="L165" s="39"/>
      <c r="M165" s="204"/>
      <c r="N165" s="205"/>
      <c r="O165" s="71"/>
      <c r="P165" s="71"/>
      <c r="Q165" s="71"/>
      <c r="R165" s="71"/>
      <c r="S165" s="71"/>
      <c r="T165" s="72"/>
      <c r="U165" s="34"/>
      <c r="V165" s="34"/>
      <c r="W165" s="34"/>
      <c r="X165" s="34"/>
      <c r="Y165" s="34"/>
      <c r="Z165" s="34"/>
      <c r="AA165" s="34"/>
      <c r="AB165" s="34"/>
      <c r="AC165" s="34"/>
      <c r="AD165" s="34"/>
      <c r="AE165" s="34"/>
      <c r="AT165" s="17" t="s">
        <v>229</v>
      </c>
      <c r="AU165" s="17" t="s">
        <v>91</v>
      </c>
    </row>
    <row r="166" spans="1:65" s="13" customFormat="1" ht="11.25">
      <c r="B166" s="207"/>
      <c r="C166" s="208"/>
      <c r="D166" s="201" t="s">
        <v>231</v>
      </c>
      <c r="E166" s="209" t="s">
        <v>1</v>
      </c>
      <c r="F166" s="210" t="s">
        <v>1124</v>
      </c>
      <c r="G166" s="208"/>
      <c r="H166" s="211">
        <v>3.4780000000000002</v>
      </c>
      <c r="I166" s="212"/>
      <c r="J166" s="208"/>
      <c r="K166" s="208"/>
      <c r="L166" s="213"/>
      <c r="M166" s="214"/>
      <c r="N166" s="215"/>
      <c r="O166" s="215"/>
      <c r="P166" s="215"/>
      <c r="Q166" s="215"/>
      <c r="R166" s="215"/>
      <c r="S166" s="215"/>
      <c r="T166" s="216"/>
      <c r="AT166" s="217" t="s">
        <v>231</v>
      </c>
      <c r="AU166" s="217" t="s">
        <v>91</v>
      </c>
      <c r="AV166" s="13" t="s">
        <v>91</v>
      </c>
      <c r="AW166" s="13" t="s">
        <v>36</v>
      </c>
      <c r="AX166" s="13" t="s">
        <v>82</v>
      </c>
      <c r="AY166" s="217" t="s">
        <v>220</v>
      </c>
    </row>
    <row r="167" spans="1:65" s="14" customFormat="1" ht="11.25">
      <c r="B167" s="218"/>
      <c r="C167" s="219"/>
      <c r="D167" s="201" t="s">
        <v>231</v>
      </c>
      <c r="E167" s="220" t="s">
        <v>1</v>
      </c>
      <c r="F167" s="221" t="s">
        <v>233</v>
      </c>
      <c r="G167" s="219"/>
      <c r="H167" s="222">
        <v>3.4780000000000002</v>
      </c>
      <c r="I167" s="223"/>
      <c r="J167" s="219"/>
      <c r="K167" s="219"/>
      <c r="L167" s="224"/>
      <c r="M167" s="225"/>
      <c r="N167" s="226"/>
      <c r="O167" s="226"/>
      <c r="P167" s="226"/>
      <c r="Q167" s="226"/>
      <c r="R167" s="226"/>
      <c r="S167" s="226"/>
      <c r="T167" s="227"/>
      <c r="AT167" s="228" t="s">
        <v>231</v>
      </c>
      <c r="AU167" s="228" t="s">
        <v>91</v>
      </c>
      <c r="AV167" s="14" t="s">
        <v>226</v>
      </c>
      <c r="AW167" s="14" t="s">
        <v>36</v>
      </c>
      <c r="AX167" s="14" t="s">
        <v>14</v>
      </c>
      <c r="AY167" s="228" t="s">
        <v>220</v>
      </c>
    </row>
    <row r="168" spans="1:65" s="2" customFormat="1" ht="37.9" customHeight="1">
      <c r="A168" s="34"/>
      <c r="B168" s="35"/>
      <c r="C168" s="188" t="s">
        <v>289</v>
      </c>
      <c r="D168" s="188" t="s">
        <v>222</v>
      </c>
      <c r="E168" s="189" t="s">
        <v>1187</v>
      </c>
      <c r="F168" s="190" t="s">
        <v>1188</v>
      </c>
      <c r="G168" s="191" t="s">
        <v>131</v>
      </c>
      <c r="H168" s="192">
        <v>2.899</v>
      </c>
      <c r="I168" s="193"/>
      <c r="J168" s="194">
        <f>ROUND(I168*H168,2)</f>
        <v>0</v>
      </c>
      <c r="K168" s="190" t="s">
        <v>225</v>
      </c>
      <c r="L168" s="39"/>
      <c r="M168" s="195" t="s">
        <v>1</v>
      </c>
      <c r="N168" s="196" t="s">
        <v>47</v>
      </c>
      <c r="O168" s="71"/>
      <c r="P168" s="197">
        <f>O168*H168</f>
        <v>0</v>
      </c>
      <c r="Q168" s="197">
        <v>0</v>
      </c>
      <c r="R168" s="197">
        <f>Q168*H168</f>
        <v>0</v>
      </c>
      <c r="S168" s="197">
        <v>0</v>
      </c>
      <c r="T168" s="198">
        <f>S168*H168</f>
        <v>0</v>
      </c>
      <c r="U168" s="34"/>
      <c r="V168" s="34"/>
      <c r="W168" s="34"/>
      <c r="X168" s="34"/>
      <c r="Y168" s="34"/>
      <c r="Z168" s="34"/>
      <c r="AA168" s="34"/>
      <c r="AB168" s="34"/>
      <c r="AC168" s="34"/>
      <c r="AD168" s="34"/>
      <c r="AE168" s="34"/>
      <c r="AR168" s="199" t="s">
        <v>226</v>
      </c>
      <c r="AT168" s="199" t="s">
        <v>222</v>
      </c>
      <c r="AU168" s="199" t="s">
        <v>91</v>
      </c>
      <c r="AY168" s="17" t="s">
        <v>220</v>
      </c>
      <c r="BE168" s="200">
        <f>IF(N168="základní",J168,0)</f>
        <v>0</v>
      </c>
      <c r="BF168" s="200">
        <f>IF(N168="snížená",J168,0)</f>
        <v>0</v>
      </c>
      <c r="BG168" s="200">
        <f>IF(N168="zákl. přenesená",J168,0)</f>
        <v>0</v>
      </c>
      <c r="BH168" s="200">
        <f>IF(N168="sníž. přenesená",J168,0)</f>
        <v>0</v>
      </c>
      <c r="BI168" s="200">
        <f>IF(N168="nulová",J168,0)</f>
        <v>0</v>
      </c>
      <c r="BJ168" s="17" t="s">
        <v>14</v>
      </c>
      <c r="BK168" s="200">
        <f>ROUND(I168*H168,2)</f>
        <v>0</v>
      </c>
      <c r="BL168" s="17" t="s">
        <v>226</v>
      </c>
      <c r="BM168" s="199" t="s">
        <v>1189</v>
      </c>
    </row>
    <row r="169" spans="1:65" s="2" customFormat="1" ht="29.25">
      <c r="A169" s="34"/>
      <c r="B169" s="35"/>
      <c r="C169" s="36"/>
      <c r="D169" s="201" t="s">
        <v>228</v>
      </c>
      <c r="E169" s="36"/>
      <c r="F169" s="202" t="s">
        <v>1188</v>
      </c>
      <c r="G169" s="36"/>
      <c r="H169" s="36"/>
      <c r="I169" s="203"/>
      <c r="J169" s="36"/>
      <c r="K169" s="36"/>
      <c r="L169" s="39"/>
      <c r="M169" s="204"/>
      <c r="N169" s="205"/>
      <c r="O169" s="71"/>
      <c r="P169" s="71"/>
      <c r="Q169" s="71"/>
      <c r="R169" s="71"/>
      <c r="S169" s="71"/>
      <c r="T169" s="72"/>
      <c r="U169" s="34"/>
      <c r="V169" s="34"/>
      <c r="W169" s="34"/>
      <c r="X169" s="34"/>
      <c r="Y169" s="34"/>
      <c r="Z169" s="34"/>
      <c r="AA169" s="34"/>
      <c r="AB169" s="34"/>
      <c r="AC169" s="34"/>
      <c r="AD169" s="34"/>
      <c r="AE169" s="34"/>
      <c r="AT169" s="17" t="s">
        <v>228</v>
      </c>
      <c r="AU169" s="17" t="s">
        <v>91</v>
      </c>
    </row>
    <row r="170" spans="1:65" s="2" customFormat="1" ht="331.5">
      <c r="A170" s="34"/>
      <c r="B170" s="35"/>
      <c r="C170" s="36"/>
      <c r="D170" s="201" t="s">
        <v>229</v>
      </c>
      <c r="E170" s="36"/>
      <c r="F170" s="206" t="s">
        <v>1190</v>
      </c>
      <c r="G170" s="36"/>
      <c r="H170" s="36"/>
      <c r="I170" s="203"/>
      <c r="J170" s="36"/>
      <c r="K170" s="36"/>
      <c r="L170" s="39"/>
      <c r="M170" s="204"/>
      <c r="N170" s="205"/>
      <c r="O170" s="71"/>
      <c r="P170" s="71"/>
      <c r="Q170" s="71"/>
      <c r="R170" s="71"/>
      <c r="S170" s="71"/>
      <c r="T170" s="72"/>
      <c r="U170" s="34"/>
      <c r="V170" s="34"/>
      <c r="W170" s="34"/>
      <c r="X170" s="34"/>
      <c r="Y170" s="34"/>
      <c r="Z170" s="34"/>
      <c r="AA170" s="34"/>
      <c r="AB170" s="34"/>
      <c r="AC170" s="34"/>
      <c r="AD170" s="34"/>
      <c r="AE170" s="34"/>
      <c r="AT170" s="17" t="s">
        <v>229</v>
      </c>
      <c r="AU170" s="17" t="s">
        <v>91</v>
      </c>
    </row>
    <row r="171" spans="1:65" s="13" customFormat="1" ht="11.25">
      <c r="B171" s="207"/>
      <c r="C171" s="208"/>
      <c r="D171" s="201" t="s">
        <v>231</v>
      </c>
      <c r="E171" s="209" t="s">
        <v>1</v>
      </c>
      <c r="F171" s="210" t="s">
        <v>1191</v>
      </c>
      <c r="G171" s="208"/>
      <c r="H171" s="211">
        <v>1.1599999999999999</v>
      </c>
      <c r="I171" s="212"/>
      <c r="J171" s="208"/>
      <c r="K171" s="208"/>
      <c r="L171" s="213"/>
      <c r="M171" s="214"/>
      <c r="N171" s="215"/>
      <c r="O171" s="215"/>
      <c r="P171" s="215"/>
      <c r="Q171" s="215"/>
      <c r="R171" s="215"/>
      <c r="S171" s="215"/>
      <c r="T171" s="216"/>
      <c r="AT171" s="217" t="s">
        <v>231</v>
      </c>
      <c r="AU171" s="217" t="s">
        <v>91</v>
      </c>
      <c r="AV171" s="13" t="s">
        <v>91</v>
      </c>
      <c r="AW171" s="13" t="s">
        <v>36</v>
      </c>
      <c r="AX171" s="13" t="s">
        <v>82</v>
      </c>
      <c r="AY171" s="217" t="s">
        <v>220</v>
      </c>
    </row>
    <row r="172" spans="1:65" s="13" customFormat="1" ht="11.25">
      <c r="B172" s="207"/>
      <c r="C172" s="208"/>
      <c r="D172" s="201" t="s">
        <v>231</v>
      </c>
      <c r="E172" s="209" t="s">
        <v>1</v>
      </c>
      <c r="F172" s="210" t="s">
        <v>1192</v>
      </c>
      <c r="G172" s="208"/>
      <c r="H172" s="211">
        <v>1.7390000000000001</v>
      </c>
      <c r="I172" s="212"/>
      <c r="J172" s="208"/>
      <c r="K172" s="208"/>
      <c r="L172" s="213"/>
      <c r="M172" s="214"/>
      <c r="N172" s="215"/>
      <c r="O172" s="215"/>
      <c r="P172" s="215"/>
      <c r="Q172" s="215"/>
      <c r="R172" s="215"/>
      <c r="S172" s="215"/>
      <c r="T172" s="216"/>
      <c r="AT172" s="217" t="s">
        <v>231</v>
      </c>
      <c r="AU172" s="217" t="s">
        <v>91</v>
      </c>
      <c r="AV172" s="13" t="s">
        <v>91</v>
      </c>
      <c r="AW172" s="13" t="s">
        <v>36</v>
      </c>
      <c r="AX172" s="13" t="s">
        <v>82</v>
      </c>
      <c r="AY172" s="217" t="s">
        <v>220</v>
      </c>
    </row>
    <row r="173" spans="1:65" s="14" customFormat="1" ht="11.25">
      <c r="B173" s="218"/>
      <c r="C173" s="219"/>
      <c r="D173" s="201" t="s">
        <v>231</v>
      </c>
      <c r="E173" s="220" t="s">
        <v>1</v>
      </c>
      <c r="F173" s="221" t="s">
        <v>233</v>
      </c>
      <c r="G173" s="219"/>
      <c r="H173" s="222">
        <v>2.899</v>
      </c>
      <c r="I173" s="223"/>
      <c r="J173" s="219"/>
      <c r="K173" s="219"/>
      <c r="L173" s="224"/>
      <c r="M173" s="225"/>
      <c r="N173" s="226"/>
      <c r="O173" s="226"/>
      <c r="P173" s="226"/>
      <c r="Q173" s="226"/>
      <c r="R173" s="226"/>
      <c r="S173" s="226"/>
      <c r="T173" s="227"/>
      <c r="AT173" s="228" t="s">
        <v>231</v>
      </c>
      <c r="AU173" s="228" t="s">
        <v>91</v>
      </c>
      <c r="AV173" s="14" t="s">
        <v>226</v>
      </c>
      <c r="AW173" s="14" t="s">
        <v>36</v>
      </c>
      <c r="AX173" s="14" t="s">
        <v>14</v>
      </c>
      <c r="AY173" s="228" t="s">
        <v>220</v>
      </c>
    </row>
    <row r="174" spans="1:65" s="2" customFormat="1" ht="37.9" customHeight="1">
      <c r="A174" s="34"/>
      <c r="B174" s="35"/>
      <c r="C174" s="188" t="s">
        <v>296</v>
      </c>
      <c r="D174" s="188" t="s">
        <v>222</v>
      </c>
      <c r="E174" s="189" t="s">
        <v>1193</v>
      </c>
      <c r="F174" s="190" t="s">
        <v>1194</v>
      </c>
      <c r="G174" s="191" t="s">
        <v>113</v>
      </c>
      <c r="H174" s="192">
        <v>17.658000000000001</v>
      </c>
      <c r="I174" s="193"/>
      <c r="J174" s="194">
        <f>ROUND(I174*H174,2)</f>
        <v>0</v>
      </c>
      <c r="K174" s="190" t="s">
        <v>225</v>
      </c>
      <c r="L174" s="39"/>
      <c r="M174" s="195" t="s">
        <v>1</v>
      </c>
      <c r="N174" s="196" t="s">
        <v>47</v>
      </c>
      <c r="O174" s="71"/>
      <c r="P174" s="197">
        <f>O174*H174</f>
        <v>0</v>
      </c>
      <c r="Q174" s="197">
        <v>5.8E-4</v>
      </c>
      <c r="R174" s="197">
        <f>Q174*H174</f>
        <v>1.0241640000000002E-2</v>
      </c>
      <c r="S174" s="197">
        <v>0</v>
      </c>
      <c r="T174" s="198">
        <f>S174*H174</f>
        <v>0</v>
      </c>
      <c r="U174" s="34"/>
      <c r="V174" s="34"/>
      <c r="W174" s="34"/>
      <c r="X174" s="34"/>
      <c r="Y174" s="34"/>
      <c r="Z174" s="34"/>
      <c r="AA174" s="34"/>
      <c r="AB174" s="34"/>
      <c r="AC174" s="34"/>
      <c r="AD174" s="34"/>
      <c r="AE174" s="34"/>
      <c r="AR174" s="199" t="s">
        <v>226</v>
      </c>
      <c r="AT174" s="199" t="s">
        <v>222</v>
      </c>
      <c r="AU174" s="199" t="s">
        <v>91</v>
      </c>
      <c r="AY174" s="17" t="s">
        <v>220</v>
      </c>
      <c r="BE174" s="200">
        <f>IF(N174="základní",J174,0)</f>
        <v>0</v>
      </c>
      <c r="BF174" s="200">
        <f>IF(N174="snížená",J174,0)</f>
        <v>0</v>
      </c>
      <c r="BG174" s="200">
        <f>IF(N174="zákl. přenesená",J174,0)</f>
        <v>0</v>
      </c>
      <c r="BH174" s="200">
        <f>IF(N174="sníž. přenesená",J174,0)</f>
        <v>0</v>
      </c>
      <c r="BI174" s="200">
        <f>IF(N174="nulová",J174,0)</f>
        <v>0</v>
      </c>
      <c r="BJ174" s="17" t="s">
        <v>14</v>
      </c>
      <c r="BK174" s="200">
        <f>ROUND(I174*H174,2)</f>
        <v>0</v>
      </c>
      <c r="BL174" s="17" t="s">
        <v>226</v>
      </c>
      <c r="BM174" s="199" t="s">
        <v>1195</v>
      </c>
    </row>
    <row r="175" spans="1:65" s="2" customFormat="1" ht="19.5">
      <c r="A175" s="34"/>
      <c r="B175" s="35"/>
      <c r="C175" s="36"/>
      <c r="D175" s="201" t="s">
        <v>228</v>
      </c>
      <c r="E175" s="36"/>
      <c r="F175" s="202" t="s">
        <v>1194</v>
      </c>
      <c r="G175" s="36"/>
      <c r="H175" s="36"/>
      <c r="I175" s="203"/>
      <c r="J175" s="36"/>
      <c r="K175" s="36"/>
      <c r="L175" s="39"/>
      <c r="M175" s="204"/>
      <c r="N175" s="205"/>
      <c r="O175" s="71"/>
      <c r="P175" s="71"/>
      <c r="Q175" s="71"/>
      <c r="R175" s="71"/>
      <c r="S175" s="71"/>
      <c r="T175" s="72"/>
      <c r="U175" s="34"/>
      <c r="V175" s="34"/>
      <c r="W175" s="34"/>
      <c r="X175" s="34"/>
      <c r="Y175" s="34"/>
      <c r="Z175" s="34"/>
      <c r="AA175" s="34"/>
      <c r="AB175" s="34"/>
      <c r="AC175" s="34"/>
      <c r="AD175" s="34"/>
      <c r="AE175" s="34"/>
      <c r="AT175" s="17" t="s">
        <v>228</v>
      </c>
      <c r="AU175" s="17" t="s">
        <v>91</v>
      </c>
    </row>
    <row r="176" spans="1:65" s="2" customFormat="1" ht="29.25">
      <c r="A176" s="34"/>
      <c r="B176" s="35"/>
      <c r="C176" s="36"/>
      <c r="D176" s="201" t="s">
        <v>229</v>
      </c>
      <c r="E176" s="36"/>
      <c r="F176" s="206" t="s">
        <v>1196</v>
      </c>
      <c r="G176" s="36"/>
      <c r="H176" s="36"/>
      <c r="I176" s="203"/>
      <c r="J176" s="36"/>
      <c r="K176" s="36"/>
      <c r="L176" s="39"/>
      <c r="M176" s="204"/>
      <c r="N176" s="205"/>
      <c r="O176" s="71"/>
      <c r="P176" s="71"/>
      <c r="Q176" s="71"/>
      <c r="R176" s="71"/>
      <c r="S176" s="71"/>
      <c r="T176" s="72"/>
      <c r="U176" s="34"/>
      <c r="V176" s="34"/>
      <c r="W176" s="34"/>
      <c r="X176" s="34"/>
      <c r="Y176" s="34"/>
      <c r="Z176" s="34"/>
      <c r="AA176" s="34"/>
      <c r="AB176" s="34"/>
      <c r="AC176" s="34"/>
      <c r="AD176" s="34"/>
      <c r="AE176" s="34"/>
      <c r="AT176" s="17" t="s">
        <v>229</v>
      </c>
      <c r="AU176" s="17" t="s">
        <v>91</v>
      </c>
    </row>
    <row r="177" spans="1:65" s="13" customFormat="1" ht="11.25">
      <c r="B177" s="207"/>
      <c r="C177" s="208"/>
      <c r="D177" s="201" t="s">
        <v>231</v>
      </c>
      <c r="E177" s="209" t="s">
        <v>1</v>
      </c>
      <c r="F177" s="210" t="s">
        <v>1197</v>
      </c>
      <c r="G177" s="208"/>
      <c r="H177" s="211">
        <v>8.0579999999999998</v>
      </c>
      <c r="I177" s="212"/>
      <c r="J177" s="208"/>
      <c r="K177" s="208"/>
      <c r="L177" s="213"/>
      <c r="M177" s="214"/>
      <c r="N177" s="215"/>
      <c r="O177" s="215"/>
      <c r="P177" s="215"/>
      <c r="Q177" s="215"/>
      <c r="R177" s="215"/>
      <c r="S177" s="215"/>
      <c r="T177" s="216"/>
      <c r="AT177" s="217" t="s">
        <v>231</v>
      </c>
      <c r="AU177" s="217" t="s">
        <v>91</v>
      </c>
      <c r="AV177" s="13" t="s">
        <v>91</v>
      </c>
      <c r="AW177" s="13" t="s">
        <v>36</v>
      </c>
      <c r="AX177" s="13" t="s">
        <v>82</v>
      </c>
      <c r="AY177" s="217" t="s">
        <v>220</v>
      </c>
    </row>
    <row r="178" spans="1:65" s="13" customFormat="1" ht="11.25">
      <c r="B178" s="207"/>
      <c r="C178" s="208"/>
      <c r="D178" s="201" t="s">
        <v>231</v>
      </c>
      <c r="E178" s="209" t="s">
        <v>1</v>
      </c>
      <c r="F178" s="210" t="s">
        <v>1198</v>
      </c>
      <c r="G178" s="208"/>
      <c r="H178" s="211">
        <v>9.6</v>
      </c>
      <c r="I178" s="212"/>
      <c r="J178" s="208"/>
      <c r="K178" s="208"/>
      <c r="L178" s="213"/>
      <c r="M178" s="214"/>
      <c r="N178" s="215"/>
      <c r="O178" s="215"/>
      <c r="P178" s="215"/>
      <c r="Q178" s="215"/>
      <c r="R178" s="215"/>
      <c r="S178" s="215"/>
      <c r="T178" s="216"/>
      <c r="AT178" s="217" t="s">
        <v>231</v>
      </c>
      <c r="AU178" s="217" t="s">
        <v>91</v>
      </c>
      <c r="AV178" s="13" t="s">
        <v>91</v>
      </c>
      <c r="AW178" s="13" t="s">
        <v>36</v>
      </c>
      <c r="AX178" s="13" t="s">
        <v>82</v>
      </c>
      <c r="AY178" s="217" t="s">
        <v>220</v>
      </c>
    </row>
    <row r="179" spans="1:65" s="14" customFormat="1" ht="11.25">
      <c r="B179" s="218"/>
      <c r="C179" s="219"/>
      <c r="D179" s="201" t="s">
        <v>231</v>
      </c>
      <c r="E179" s="220" t="s">
        <v>1134</v>
      </c>
      <c r="F179" s="221" t="s">
        <v>233</v>
      </c>
      <c r="G179" s="219"/>
      <c r="H179" s="222">
        <v>17.658000000000001</v>
      </c>
      <c r="I179" s="223"/>
      <c r="J179" s="219"/>
      <c r="K179" s="219"/>
      <c r="L179" s="224"/>
      <c r="M179" s="225"/>
      <c r="N179" s="226"/>
      <c r="O179" s="226"/>
      <c r="P179" s="226"/>
      <c r="Q179" s="226"/>
      <c r="R179" s="226"/>
      <c r="S179" s="226"/>
      <c r="T179" s="227"/>
      <c r="AT179" s="228" t="s">
        <v>231</v>
      </c>
      <c r="AU179" s="228" t="s">
        <v>91</v>
      </c>
      <c r="AV179" s="14" t="s">
        <v>226</v>
      </c>
      <c r="AW179" s="14" t="s">
        <v>36</v>
      </c>
      <c r="AX179" s="14" t="s">
        <v>14</v>
      </c>
      <c r="AY179" s="228" t="s">
        <v>220</v>
      </c>
    </row>
    <row r="180" spans="1:65" s="2" customFormat="1" ht="37.9" customHeight="1">
      <c r="A180" s="34"/>
      <c r="B180" s="35"/>
      <c r="C180" s="188" t="s">
        <v>303</v>
      </c>
      <c r="D180" s="188" t="s">
        <v>222</v>
      </c>
      <c r="E180" s="189" t="s">
        <v>1199</v>
      </c>
      <c r="F180" s="190" t="s">
        <v>1200</v>
      </c>
      <c r="G180" s="191" t="s">
        <v>113</v>
      </c>
      <c r="H180" s="192">
        <v>17.658000000000001</v>
      </c>
      <c r="I180" s="193"/>
      <c r="J180" s="194">
        <f>ROUND(I180*H180,2)</f>
        <v>0</v>
      </c>
      <c r="K180" s="190" t="s">
        <v>225</v>
      </c>
      <c r="L180" s="39"/>
      <c r="M180" s="195" t="s">
        <v>1</v>
      </c>
      <c r="N180" s="196" t="s">
        <v>47</v>
      </c>
      <c r="O180" s="71"/>
      <c r="P180" s="197">
        <f>O180*H180</f>
        <v>0</v>
      </c>
      <c r="Q180" s="197">
        <v>0</v>
      </c>
      <c r="R180" s="197">
        <f>Q180*H180</f>
        <v>0</v>
      </c>
      <c r="S180" s="197">
        <v>0</v>
      </c>
      <c r="T180" s="198">
        <f>S180*H180</f>
        <v>0</v>
      </c>
      <c r="U180" s="34"/>
      <c r="V180" s="34"/>
      <c r="W180" s="34"/>
      <c r="X180" s="34"/>
      <c r="Y180" s="34"/>
      <c r="Z180" s="34"/>
      <c r="AA180" s="34"/>
      <c r="AB180" s="34"/>
      <c r="AC180" s="34"/>
      <c r="AD180" s="34"/>
      <c r="AE180" s="34"/>
      <c r="AR180" s="199" t="s">
        <v>226</v>
      </c>
      <c r="AT180" s="199" t="s">
        <v>222</v>
      </c>
      <c r="AU180" s="199" t="s">
        <v>91</v>
      </c>
      <c r="AY180" s="17" t="s">
        <v>220</v>
      </c>
      <c r="BE180" s="200">
        <f>IF(N180="základní",J180,0)</f>
        <v>0</v>
      </c>
      <c r="BF180" s="200">
        <f>IF(N180="snížená",J180,0)</f>
        <v>0</v>
      </c>
      <c r="BG180" s="200">
        <f>IF(N180="zákl. přenesená",J180,0)</f>
        <v>0</v>
      </c>
      <c r="BH180" s="200">
        <f>IF(N180="sníž. přenesená",J180,0)</f>
        <v>0</v>
      </c>
      <c r="BI180" s="200">
        <f>IF(N180="nulová",J180,0)</f>
        <v>0</v>
      </c>
      <c r="BJ180" s="17" t="s">
        <v>14</v>
      </c>
      <c r="BK180" s="200">
        <f>ROUND(I180*H180,2)</f>
        <v>0</v>
      </c>
      <c r="BL180" s="17" t="s">
        <v>226</v>
      </c>
      <c r="BM180" s="199" t="s">
        <v>1201</v>
      </c>
    </row>
    <row r="181" spans="1:65" s="2" customFormat="1" ht="19.5">
      <c r="A181" s="34"/>
      <c r="B181" s="35"/>
      <c r="C181" s="36"/>
      <c r="D181" s="201" t="s">
        <v>228</v>
      </c>
      <c r="E181" s="36"/>
      <c r="F181" s="202" t="s">
        <v>1200</v>
      </c>
      <c r="G181" s="36"/>
      <c r="H181" s="36"/>
      <c r="I181" s="203"/>
      <c r="J181" s="36"/>
      <c r="K181" s="36"/>
      <c r="L181" s="39"/>
      <c r="M181" s="204"/>
      <c r="N181" s="205"/>
      <c r="O181" s="71"/>
      <c r="P181" s="71"/>
      <c r="Q181" s="71"/>
      <c r="R181" s="71"/>
      <c r="S181" s="71"/>
      <c r="T181" s="72"/>
      <c r="U181" s="34"/>
      <c r="V181" s="34"/>
      <c r="W181" s="34"/>
      <c r="X181" s="34"/>
      <c r="Y181" s="34"/>
      <c r="Z181" s="34"/>
      <c r="AA181" s="34"/>
      <c r="AB181" s="34"/>
      <c r="AC181" s="34"/>
      <c r="AD181" s="34"/>
      <c r="AE181" s="34"/>
      <c r="AT181" s="17" t="s">
        <v>228</v>
      </c>
      <c r="AU181" s="17" t="s">
        <v>91</v>
      </c>
    </row>
    <row r="182" spans="1:65" s="13" customFormat="1" ht="11.25">
      <c r="B182" s="207"/>
      <c r="C182" s="208"/>
      <c r="D182" s="201" t="s">
        <v>231</v>
      </c>
      <c r="E182" s="209" t="s">
        <v>1</v>
      </c>
      <c r="F182" s="210" t="s">
        <v>1134</v>
      </c>
      <c r="G182" s="208"/>
      <c r="H182" s="211">
        <v>17.658000000000001</v>
      </c>
      <c r="I182" s="212"/>
      <c r="J182" s="208"/>
      <c r="K182" s="208"/>
      <c r="L182" s="213"/>
      <c r="M182" s="214"/>
      <c r="N182" s="215"/>
      <c r="O182" s="215"/>
      <c r="P182" s="215"/>
      <c r="Q182" s="215"/>
      <c r="R182" s="215"/>
      <c r="S182" s="215"/>
      <c r="T182" s="216"/>
      <c r="AT182" s="217" t="s">
        <v>231</v>
      </c>
      <c r="AU182" s="217" t="s">
        <v>91</v>
      </c>
      <c r="AV182" s="13" t="s">
        <v>91</v>
      </c>
      <c r="AW182" s="13" t="s">
        <v>36</v>
      </c>
      <c r="AX182" s="13" t="s">
        <v>82</v>
      </c>
      <c r="AY182" s="217" t="s">
        <v>220</v>
      </c>
    </row>
    <row r="183" spans="1:65" s="14" customFormat="1" ht="11.25">
      <c r="B183" s="218"/>
      <c r="C183" s="219"/>
      <c r="D183" s="201" t="s">
        <v>231</v>
      </c>
      <c r="E183" s="220" t="s">
        <v>1</v>
      </c>
      <c r="F183" s="221" t="s">
        <v>233</v>
      </c>
      <c r="G183" s="219"/>
      <c r="H183" s="222">
        <v>17.658000000000001</v>
      </c>
      <c r="I183" s="223"/>
      <c r="J183" s="219"/>
      <c r="K183" s="219"/>
      <c r="L183" s="224"/>
      <c r="M183" s="225"/>
      <c r="N183" s="226"/>
      <c r="O183" s="226"/>
      <c r="P183" s="226"/>
      <c r="Q183" s="226"/>
      <c r="R183" s="226"/>
      <c r="S183" s="226"/>
      <c r="T183" s="227"/>
      <c r="AT183" s="228" t="s">
        <v>231</v>
      </c>
      <c r="AU183" s="228" t="s">
        <v>91</v>
      </c>
      <c r="AV183" s="14" t="s">
        <v>226</v>
      </c>
      <c r="AW183" s="14" t="s">
        <v>36</v>
      </c>
      <c r="AX183" s="14" t="s">
        <v>14</v>
      </c>
      <c r="AY183" s="228" t="s">
        <v>220</v>
      </c>
    </row>
    <row r="184" spans="1:65" s="2" customFormat="1" ht="62.65" customHeight="1">
      <c r="A184" s="34"/>
      <c r="B184" s="35"/>
      <c r="C184" s="188" t="s">
        <v>312</v>
      </c>
      <c r="D184" s="188" t="s">
        <v>222</v>
      </c>
      <c r="E184" s="189" t="s">
        <v>1202</v>
      </c>
      <c r="F184" s="190" t="s">
        <v>1203</v>
      </c>
      <c r="G184" s="191" t="s">
        <v>131</v>
      </c>
      <c r="H184" s="192">
        <v>4.7539999999999996</v>
      </c>
      <c r="I184" s="193"/>
      <c r="J184" s="194">
        <f>ROUND(I184*H184,2)</f>
        <v>0</v>
      </c>
      <c r="K184" s="190" t="s">
        <v>225</v>
      </c>
      <c r="L184" s="39"/>
      <c r="M184" s="195" t="s">
        <v>1</v>
      </c>
      <c r="N184" s="196" t="s">
        <v>47</v>
      </c>
      <c r="O184" s="71"/>
      <c r="P184" s="197">
        <f>O184*H184</f>
        <v>0</v>
      </c>
      <c r="Q184" s="197">
        <v>0</v>
      </c>
      <c r="R184" s="197">
        <f>Q184*H184</f>
        <v>0</v>
      </c>
      <c r="S184" s="197">
        <v>0</v>
      </c>
      <c r="T184" s="198">
        <f>S184*H184</f>
        <v>0</v>
      </c>
      <c r="U184" s="34"/>
      <c r="V184" s="34"/>
      <c r="W184" s="34"/>
      <c r="X184" s="34"/>
      <c r="Y184" s="34"/>
      <c r="Z184" s="34"/>
      <c r="AA184" s="34"/>
      <c r="AB184" s="34"/>
      <c r="AC184" s="34"/>
      <c r="AD184" s="34"/>
      <c r="AE184" s="34"/>
      <c r="AR184" s="199" t="s">
        <v>226</v>
      </c>
      <c r="AT184" s="199" t="s">
        <v>222</v>
      </c>
      <c r="AU184" s="199" t="s">
        <v>91</v>
      </c>
      <c r="AY184" s="17" t="s">
        <v>220</v>
      </c>
      <c r="BE184" s="200">
        <f>IF(N184="základní",J184,0)</f>
        <v>0</v>
      </c>
      <c r="BF184" s="200">
        <f>IF(N184="snížená",J184,0)</f>
        <v>0</v>
      </c>
      <c r="BG184" s="200">
        <f>IF(N184="zákl. přenesená",J184,0)</f>
        <v>0</v>
      </c>
      <c r="BH184" s="200">
        <f>IF(N184="sníž. přenesená",J184,0)</f>
        <v>0</v>
      </c>
      <c r="BI184" s="200">
        <f>IF(N184="nulová",J184,0)</f>
        <v>0</v>
      </c>
      <c r="BJ184" s="17" t="s">
        <v>14</v>
      </c>
      <c r="BK184" s="200">
        <f>ROUND(I184*H184,2)</f>
        <v>0</v>
      </c>
      <c r="BL184" s="17" t="s">
        <v>226</v>
      </c>
      <c r="BM184" s="199" t="s">
        <v>1204</v>
      </c>
    </row>
    <row r="185" spans="1:65" s="2" customFormat="1" ht="39">
      <c r="A185" s="34"/>
      <c r="B185" s="35"/>
      <c r="C185" s="36"/>
      <c r="D185" s="201" t="s">
        <v>228</v>
      </c>
      <c r="E185" s="36"/>
      <c r="F185" s="202" t="s">
        <v>1203</v>
      </c>
      <c r="G185" s="36"/>
      <c r="H185" s="36"/>
      <c r="I185" s="203"/>
      <c r="J185" s="36"/>
      <c r="K185" s="36"/>
      <c r="L185" s="39"/>
      <c r="M185" s="204"/>
      <c r="N185" s="205"/>
      <c r="O185" s="71"/>
      <c r="P185" s="71"/>
      <c r="Q185" s="71"/>
      <c r="R185" s="71"/>
      <c r="S185" s="71"/>
      <c r="T185" s="72"/>
      <c r="U185" s="34"/>
      <c r="V185" s="34"/>
      <c r="W185" s="34"/>
      <c r="X185" s="34"/>
      <c r="Y185" s="34"/>
      <c r="Z185" s="34"/>
      <c r="AA185" s="34"/>
      <c r="AB185" s="34"/>
      <c r="AC185" s="34"/>
      <c r="AD185" s="34"/>
      <c r="AE185" s="34"/>
      <c r="AT185" s="17" t="s">
        <v>228</v>
      </c>
      <c r="AU185" s="17" t="s">
        <v>91</v>
      </c>
    </row>
    <row r="186" spans="1:65" s="2" customFormat="1" ht="68.25">
      <c r="A186" s="34"/>
      <c r="B186" s="35"/>
      <c r="C186" s="36"/>
      <c r="D186" s="201" t="s">
        <v>229</v>
      </c>
      <c r="E186" s="36"/>
      <c r="F186" s="206" t="s">
        <v>1205</v>
      </c>
      <c r="G186" s="36"/>
      <c r="H186" s="36"/>
      <c r="I186" s="203"/>
      <c r="J186" s="36"/>
      <c r="K186" s="36"/>
      <c r="L186" s="39"/>
      <c r="M186" s="204"/>
      <c r="N186" s="205"/>
      <c r="O186" s="71"/>
      <c r="P186" s="71"/>
      <c r="Q186" s="71"/>
      <c r="R186" s="71"/>
      <c r="S186" s="71"/>
      <c r="T186" s="72"/>
      <c r="U186" s="34"/>
      <c r="V186" s="34"/>
      <c r="W186" s="34"/>
      <c r="X186" s="34"/>
      <c r="Y186" s="34"/>
      <c r="Z186" s="34"/>
      <c r="AA186" s="34"/>
      <c r="AB186" s="34"/>
      <c r="AC186" s="34"/>
      <c r="AD186" s="34"/>
      <c r="AE186" s="34"/>
      <c r="AT186" s="17" t="s">
        <v>229</v>
      </c>
      <c r="AU186" s="17" t="s">
        <v>91</v>
      </c>
    </row>
    <row r="187" spans="1:65" s="13" customFormat="1" ht="11.25">
      <c r="B187" s="207"/>
      <c r="C187" s="208"/>
      <c r="D187" s="201" t="s">
        <v>231</v>
      </c>
      <c r="E187" s="209" t="s">
        <v>1</v>
      </c>
      <c r="F187" s="210" t="s">
        <v>1206</v>
      </c>
      <c r="G187" s="208"/>
      <c r="H187" s="211">
        <v>2.8519999999999999</v>
      </c>
      <c r="I187" s="212"/>
      <c r="J187" s="208"/>
      <c r="K187" s="208"/>
      <c r="L187" s="213"/>
      <c r="M187" s="214"/>
      <c r="N187" s="215"/>
      <c r="O187" s="215"/>
      <c r="P187" s="215"/>
      <c r="Q187" s="215"/>
      <c r="R187" s="215"/>
      <c r="S187" s="215"/>
      <c r="T187" s="216"/>
      <c r="AT187" s="217" t="s">
        <v>231</v>
      </c>
      <c r="AU187" s="217" t="s">
        <v>91</v>
      </c>
      <c r="AV187" s="13" t="s">
        <v>91</v>
      </c>
      <c r="AW187" s="13" t="s">
        <v>36</v>
      </c>
      <c r="AX187" s="13" t="s">
        <v>82</v>
      </c>
      <c r="AY187" s="217" t="s">
        <v>220</v>
      </c>
    </row>
    <row r="188" spans="1:65" s="13" customFormat="1" ht="11.25">
      <c r="B188" s="207"/>
      <c r="C188" s="208"/>
      <c r="D188" s="201" t="s">
        <v>231</v>
      </c>
      <c r="E188" s="209" t="s">
        <v>1</v>
      </c>
      <c r="F188" s="210" t="s">
        <v>1207</v>
      </c>
      <c r="G188" s="208"/>
      <c r="H188" s="211">
        <v>1.9019999999999999</v>
      </c>
      <c r="I188" s="212"/>
      <c r="J188" s="208"/>
      <c r="K188" s="208"/>
      <c r="L188" s="213"/>
      <c r="M188" s="214"/>
      <c r="N188" s="215"/>
      <c r="O188" s="215"/>
      <c r="P188" s="215"/>
      <c r="Q188" s="215"/>
      <c r="R188" s="215"/>
      <c r="S188" s="215"/>
      <c r="T188" s="216"/>
      <c r="AT188" s="217" t="s">
        <v>231</v>
      </c>
      <c r="AU188" s="217" t="s">
        <v>91</v>
      </c>
      <c r="AV188" s="13" t="s">
        <v>91</v>
      </c>
      <c r="AW188" s="13" t="s">
        <v>36</v>
      </c>
      <c r="AX188" s="13" t="s">
        <v>82</v>
      </c>
      <c r="AY188" s="217" t="s">
        <v>220</v>
      </c>
    </row>
    <row r="189" spans="1:65" s="14" customFormat="1" ht="11.25">
      <c r="B189" s="218"/>
      <c r="C189" s="219"/>
      <c r="D189" s="201" t="s">
        <v>231</v>
      </c>
      <c r="E189" s="220" t="s">
        <v>1142</v>
      </c>
      <c r="F189" s="221" t="s">
        <v>233</v>
      </c>
      <c r="G189" s="219"/>
      <c r="H189" s="222">
        <v>4.7539999999999996</v>
      </c>
      <c r="I189" s="223"/>
      <c r="J189" s="219"/>
      <c r="K189" s="219"/>
      <c r="L189" s="224"/>
      <c r="M189" s="225"/>
      <c r="N189" s="226"/>
      <c r="O189" s="226"/>
      <c r="P189" s="226"/>
      <c r="Q189" s="226"/>
      <c r="R189" s="226"/>
      <c r="S189" s="226"/>
      <c r="T189" s="227"/>
      <c r="AT189" s="228" t="s">
        <v>231</v>
      </c>
      <c r="AU189" s="228" t="s">
        <v>91</v>
      </c>
      <c r="AV189" s="14" t="s">
        <v>226</v>
      </c>
      <c r="AW189" s="14" t="s">
        <v>36</v>
      </c>
      <c r="AX189" s="14" t="s">
        <v>14</v>
      </c>
      <c r="AY189" s="228" t="s">
        <v>220</v>
      </c>
    </row>
    <row r="190" spans="1:65" s="2" customFormat="1" ht="62.65" customHeight="1">
      <c r="A190" s="34"/>
      <c r="B190" s="35"/>
      <c r="C190" s="188" t="s">
        <v>318</v>
      </c>
      <c r="D190" s="188" t="s">
        <v>222</v>
      </c>
      <c r="E190" s="189" t="s">
        <v>1208</v>
      </c>
      <c r="F190" s="190" t="s">
        <v>1209</v>
      </c>
      <c r="G190" s="191" t="s">
        <v>131</v>
      </c>
      <c r="H190" s="192">
        <v>23.77</v>
      </c>
      <c r="I190" s="193"/>
      <c r="J190" s="194">
        <f>ROUND(I190*H190,2)</f>
        <v>0</v>
      </c>
      <c r="K190" s="190" t="s">
        <v>225</v>
      </c>
      <c r="L190" s="39"/>
      <c r="M190" s="195" t="s">
        <v>1</v>
      </c>
      <c r="N190" s="196" t="s">
        <v>47</v>
      </c>
      <c r="O190" s="71"/>
      <c r="P190" s="197">
        <f>O190*H190</f>
        <v>0</v>
      </c>
      <c r="Q190" s="197">
        <v>0</v>
      </c>
      <c r="R190" s="197">
        <f>Q190*H190</f>
        <v>0</v>
      </c>
      <c r="S190" s="197">
        <v>0</v>
      </c>
      <c r="T190" s="198">
        <f>S190*H190</f>
        <v>0</v>
      </c>
      <c r="U190" s="34"/>
      <c r="V190" s="34"/>
      <c r="W190" s="34"/>
      <c r="X190" s="34"/>
      <c r="Y190" s="34"/>
      <c r="Z190" s="34"/>
      <c r="AA190" s="34"/>
      <c r="AB190" s="34"/>
      <c r="AC190" s="34"/>
      <c r="AD190" s="34"/>
      <c r="AE190" s="34"/>
      <c r="AR190" s="199" t="s">
        <v>226</v>
      </c>
      <c r="AT190" s="199" t="s">
        <v>222</v>
      </c>
      <c r="AU190" s="199" t="s">
        <v>91</v>
      </c>
      <c r="AY190" s="17" t="s">
        <v>220</v>
      </c>
      <c r="BE190" s="200">
        <f>IF(N190="základní",J190,0)</f>
        <v>0</v>
      </c>
      <c r="BF190" s="200">
        <f>IF(N190="snížená",J190,0)</f>
        <v>0</v>
      </c>
      <c r="BG190" s="200">
        <f>IF(N190="zákl. přenesená",J190,0)</f>
        <v>0</v>
      </c>
      <c r="BH190" s="200">
        <f>IF(N190="sníž. přenesená",J190,0)</f>
        <v>0</v>
      </c>
      <c r="BI190" s="200">
        <f>IF(N190="nulová",J190,0)</f>
        <v>0</v>
      </c>
      <c r="BJ190" s="17" t="s">
        <v>14</v>
      </c>
      <c r="BK190" s="200">
        <f>ROUND(I190*H190,2)</f>
        <v>0</v>
      </c>
      <c r="BL190" s="17" t="s">
        <v>226</v>
      </c>
      <c r="BM190" s="199" t="s">
        <v>1210</v>
      </c>
    </row>
    <row r="191" spans="1:65" s="2" customFormat="1" ht="48.75">
      <c r="A191" s="34"/>
      <c r="B191" s="35"/>
      <c r="C191" s="36"/>
      <c r="D191" s="201" t="s">
        <v>228</v>
      </c>
      <c r="E191" s="36"/>
      <c r="F191" s="202" t="s">
        <v>1211</v>
      </c>
      <c r="G191" s="36"/>
      <c r="H191" s="36"/>
      <c r="I191" s="203"/>
      <c r="J191" s="36"/>
      <c r="K191" s="36"/>
      <c r="L191" s="39"/>
      <c r="M191" s="204"/>
      <c r="N191" s="205"/>
      <c r="O191" s="71"/>
      <c r="P191" s="71"/>
      <c r="Q191" s="71"/>
      <c r="R191" s="71"/>
      <c r="S191" s="71"/>
      <c r="T191" s="72"/>
      <c r="U191" s="34"/>
      <c r="V191" s="34"/>
      <c r="W191" s="34"/>
      <c r="X191" s="34"/>
      <c r="Y191" s="34"/>
      <c r="Z191" s="34"/>
      <c r="AA191" s="34"/>
      <c r="AB191" s="34"/>
      <c r="AC191" s="34"/>
      <c r="AD191" s="34"/>
      <c r="AE191" s="34"/>
      <c r="AT191" s="17" t="s">
        <v>228</v>
      </c>
      <c r="AU191" s="17" t="s">
        <v>91</v>
      </c>
    </row>
    <row r="192" spans="1:65" s="2" customFormat="1" ht="68.25">
      <c r="A192" s="34"/>
      <c r="B192" s="35"/>
      <c r="C192" s="36"/>
      <c r="D192" s="201" t="s">
        <v>229</v>
      </c>
      <c r="E192" s="36"/>
      <c r="F192" s="206" t="s">
        <v>1205</v>
      </c>
      <c r="G192" s="36"/>
      <c r="H192" s="36"/>
      <c r="I192" s="203"/>
      <c r="J192" s="36"/>
      <c r="K192" s="36"/>
      <c r="L192" s="39"/>
      <c r="M192" s="204"/>
      <c r="N192" s="205"/>
      <c r="O192" s="71"/>
      <c r="P192" s="71"/>
      <c r="Q192" s="71"/>
      <c r="R192" s="71"/>
      <c r="S192" s="71"/>
      <c r="T192" s="72"/>
      <c r="U192" s="34"/>
      <c r="V192" s="34"/>
      <c r="W192" s="34"/>
      <c r="X192" s="34"/>
      <c r="Y192" s="34"/>
      <c r="Z192" s="34"/>
      <c r="AA192" s="34"/>
      <c r="AB192" s="34"/>
      <c r="AC192" s="34"/>
      <c r="AD192" s="34"/>
      <c r="AE192" s="34"/>
      <c r="AT192" s="17" t="s">
        <v>229</v>
      </c>
      <c r="AU192" s="17" t="s">
        <v>91</v>
      </c>
    </row>
    <row r="193" spans="1:65" s="13" customFormat="1" ht="11.25">
      <c r="B193" s="207"/>
      <c r="C193" s="208"/>
      <c r="D193" s="201" t="s">
        <v>231</v>
      </c>
      <c r="E193" s="209" t="s">
        <v>1</v>
      </c>
      <c r="F193" s="210" t="s">
        <v>1212</v>
      </c>
      <c r="G193" s="208"/>
      <c r="H193" s="211">
        <v>23.77</v>
      </c>
      <c r="I193" s="212"/>
      <c r="J193" s="208"/>
      <c r="K193" s="208"/>
      <c r="L193" s="213"/>
      <c r="M193" s="214"/>
      <c r="N193" s="215"/>
      <c r="O193" s="215"/>
      <c r="P193" s="215"/>
      <c r="Q193" s="215"/>
      <c r="R193" s="215"/>
      <c r="S193" s="215"/>
      <c r="T193" s="216"/>
      <c r="AT193" s="217" t="s">
        <v>231</v>
      </c>
      <c r="AU193" s="217" t="s">
        <v>91</v>
      </c>
      <c r="AV193" s="13" t="s">
        <v>91</v>
      </c>
      <c r="AW193" s="13" t="s">
        <v>36</v>
      </c>
      <c r="AX193" s="13" t="s">
        <v>82</v>
      </c>
      <c r="AY193" s="217" t="s">
        <v>220</v>
      </c>
    </row>
    <row r="194" spans="1:65" s="14" customFormat="1" ht="11.25">
      <c r="B194" s="218"/>
      <c r="C194" s="219"/>
      <c r="D194" s="201" t="s">
        <v>231</v>
      </c>
      <c r="E194" s="220" t="s">
        <v>1</v>
      </c>
      <c r="F194" s="221" t="s">
        <v>233</v>
      </c>
      <c r="G194" s="219"/>
      <c r="H194" s="222">
        <v>23.77</v>
      </c>
      <c r="I194" s="223"/>
      <c r="J194" s="219"/>
      <c r="K194" s="219"/>
      <c r="L194" s="224"/>
      <c r="M194" s="225"/>
      <c r="N194" s="226"/>
      <c r="O194" s="226"/>
      <c r="P194" s="226"/>
      <c r="Q194" s="226"/>
      <c r="R194" s="226"/>
      <c r="S194" s="226"/>
      <c r="T194" s="227"/>
      <c r="AT194" s="228" t="s">
        <v>231</v>
      </c>
      <c r="AU194" s="228" t="s">
        <v>91</v>
      </c>
      <c r="AV194" s="14" t="s">
        <v>226</v>
      </c>
      <c r="AW194" s="14" t="s">
        <v>36</v>
      </c>
      <c r="AX194" s="14" t="s">
        <v>14</v>
      </c>
      <c r="AY194" s="228" t="s">
        <v>220</v>
      </c>
    </row>
    <row r="195" spans="1:65" s="2" customFormat="1" ht="62.65" customHeight="1">
      <c r="A195" s="34"/>
      <c r="B195" s="35"/>
      <c r="C195" s="188" t="s">
        <v>107</v>
      </c>
      <c r="D195" s="188" t="s">
        <v>222</v>
      </c>
      <c r="E195" s="189" t="s">
        <v>387</v>
      </c>
      <c r="F195" s="190" t="s">
        <v>388</v>
      </c>
      <c r="G195" s="191" t="s">
        <v>131</v>
      </c>
      <c r="H195" s="192">
        <v>7.13</v>
      </c>
      <c r="I195" s="193"/>
      <c r="J195" s="194">
        <f>ROUND(I195*H195,2)</f>
        <v>0</v>
      </c>
      <c r="K195" s="190" t="s">
        <v>225</v>
      </c>
      <c r="L195" s="39"/>
      <c r="M195" s="195" t="s">
        <v>1</v>
      </c>
      <c r="N195" s="196" t="s">
        <v>47</v>
      </c>
      <c r="O195" s="71"/>
      <c r="P195" s="197">
        <f>O195*H195</f>
        <v>0</v>
      </c>
      <c r="Q195" s="197">
        <v>0</v>
      </c>
      <c r="R195" s="197">
        <f>Q195*H195</f>
        <v>0</v>
      </c>
      <c r="S195" s="197">
        <v>0</v>
      </c>
      <c r="T195" s="198">
        <f>S195*H195</f>
        <v>0</v>
      </c>
      <c r="U195" s="34"/>
      <c r="V195" s="34"/>
      <c r="W195" s="34"/>
      <c r="X195" s="34"/>
      <c r="Y195" s="34"/>
      <c r="Z195" s="34"/>
      <c r="AA195" s="34"/>
      <c r="AB195" s="34"/>
      <c r="AC195" s="34"/>
      <c r="AD195" s="34"/>
      <c r="AE195" s="34"/>
      <c r="AR195" s="199" t="s">
        <v>226</v>
      </c>
      <c r="AT195" s="199" t="s">
        <v>222</v>
      </c>
      <c r="AU195" s="199" t="s">
        <v>91</v>
      </c>
      <c r="AY195" s="17" t="s">
        <v>220</v>
      </c>
      <c r="BE195" s="200">
        <f>IF(N195="základní",J195,0)</f>
        <v>0</v>
      </c>
      <c r="BF195" s="200">
        <f>IF(N195="snížená",J195,0)</f>
        <v>0</v>
      </c>
      <c r="BG195" s="200">
        <f>IF(N195="zákl. přenesená",J195,0)</f>
        <v>0</v>
      </c>
      <c r="BH195" s="200">
        <f>IF(N195="sníž. přenesená",J195,0)</f>
        <v>0</v>
      </c>
      <c r="BI195" s="200">
        <f>IF(N195="nulová",J195,0)</f>
        <v>0</v>
      </c>
      <c r="BJ195" s="17" t="s">
        <v>14</v>
      </c>
      <c r="BK195" s="200">
        <f>ROUND(I195*H195,2)</f>
        <v>0</v>
      </c>
      <c r="BL195" s="17" t="s">
        <v>226</v>
      </c>
      <c r="BM195" s="199" t="s">
        <v>1213</v>
      </c>
    </row>
    <row r="196" spans="1:65" s="2" customFormat="1" ht="39">
      <c r="A196" s="34"/>
      <c r="B196" s="35"/>
      <c r="C196" s="36"/>
      <c r="D196" s="201" t="s">
        <v>228</v>
      </c>
      <c r="E196" s="36"/>
      <c r="F196" s="202" t="s">
        <v>388</v>
      </c>
      <c r="G196" s="36"/>
      <c r="H196" s="36"/>
      <c r="I196" s="203"/>
      <c r="J196" s="36"/>
      <c r="K196" s="36"/>
      <c r="L196" s="39"/>
      <c r="M196" s="204"/>
      <c r="N196" s="205"/>
      <c r="O196" s="71"/>
      <c r="P196" s="71"/>
      <c r="Q196" s="71"/>
      <c r="R196" s="71"/>
      <c r="S196" s="71"/>
      <c r="T196" s="72"/>
      <c r="U196" s="34"/>
      <c r="V196" s="34"/>
      <c r="W196" s="34"/>
      <c r="X196" s="34"/>
      <c r="Y196" s="34"/>
      <c r="Z196" s="34"/>
      <c r="AA196" s="34"/>
      <c r="AB196" s="34"/>
      <c r="AC196" s="34"/>
      <c r="AD196" s="34"/>
      <c r="AE196" s="34"/>
      <c r="AT196" s="17" t="s">
        <v>228</v>
      </c>
      <c r="AU196" s="17" t="s">
        <v>91</v>
      </c>
    </row>
    <row r="197" spans="1:65" s="2" customFormat="1" ht="68.25">
      <c r="A197" s="34"/>
      <c r="B197" s="35"/>
      <c r="C197" s="36"/>
      <c r="D197" s="201" t="s">
        <v>229</v>
      </c>
      <c r="E197" s="36"/>
      <c r="F197" s="206" t="s">
        <v>1205</v>
      </c>
      <c r="G197" s="36"/>
      <c r="H197" s="36"/>
      <c r="I197" s="203"/>
      <c r="J197" s="36"/>
      <c r="K197" s="36"/>
      <c r="L197" s="39"/>
      <c r="M197" s="204"/>
      <c r="N197" s="205"/>
      <c r="O197" s="71"/>
      <c r="P197" s="71"/>
      <c r="Q197" s="71"/>
      <c r="R197" s="71"/>
      <c r="S197" s="71"/>
      <c r="T197" s="72"/>
      <c r="U197" s="34"/>
      <c r="V197" s="34"/>
      <c r="W197" s="34"/>
      <c r="X197" s="34"/>
      <c r="Y197" s="34"/>
      <c r="Z197" s="34"/>
      <c r="AA197" s="34"/>
      <c r="AB197" s="34"/>
      <c r="AC197" s="34"/>
      <c r="AD197" s="34"/>
      <c r="AE197" s="34"/>
      <c r="AT197" s="17" t="s">
        <v>229</v>
      </c>
      <c r="AU197" s="17" t="s">
        <v>91</v>
      </c>
    </row>
    <row r="198" spans="1:65" s="13" customFormat="1" ht="11.25">
      <c r="B198" s="207"/>
      <c r="C198" s="208"/>
      <c r="D198" s="201" t="s">
        <v>231</v>
      </c>
      <c r="E198" s="209" t="s">
        <v>1</v>
      </c>
      <c r="F198" s="210" t="s">
        <v>390</v>
      </c>
      <c r="G198" s="208"/>
      <c r="H198" s="211">
        <v>1.23</v>
      </c>
      <c r="I198" s="212"/>
      <c r="J198" s="208"/>
      <c r="K198" s="208"/>
      <c r="L198" s="213"/>
      <c r="M198" s="214"/>
      <c r="N198" s="215"/>
      <c r="O198" s="215"/>
      <c r="P198" s="215"/>
      <c r="Q198" s="215"/>
      <c r="R198" s="215"/>
      <c r="S198" s="215"/>
      <c r="T198" s="216"/>
      <c r="AT198" s="217" t="s">
        <v>231</v>
      </c>
      <c r="AU198" s="217" t="s">
        <v>91</v>
      </c>
      <c r="AV198" s="13" t="s">
        <v>91</v>
      </c>
      <c r="AW198" s="13" t="s">
        <v>36</v>
      </c>
      <c r="AX198" s="13" t="s">
        <v>82</v>
      </c>
      <c r="AY198" s="217" t="s">
        <v>220</v>
      </c>
    </row>
    <row r="199" spans="1:65" s="14" customFormat="1" ht="11.25">
      <c r="B199" s="218"/>
      <c r="C199" s="219"/>
      <c r="D199" s="201" t="s">
        <v>231</v>
      </c>
      <c r="E199" s="220" t="s">
        <v>136</v>
      </c>
      <c r="F199" s="221" t="s">
        <v>233</v>
      </c>
      <c r="G199" s="219"/>
      <c r="H199" s="222">
        <v>1.23</v>
      </c>
      <c r="I199" s="223"/>
      <c r="J199" s="219"/>
      <c r="K199" s="219"/>
      <c r="L199" s="224"/>
      <c r="M199" s="225"/>
      <c r="N199" s="226"/>
      <c r="O199" s="226"/>
      <c r="P199" s="226"/>
      <c r="Q199" s="226"/>
      <c r="R199" s="226"/>
      <c r="S199" s="226"/>
      <c r="T199" s="227"/>
      <c r="AT199" s="228" t="s">
        <v>231</v>
      </c>
      <c r="AU199" s="228" t="s">
        <v>91</v>
      </c>
      <c r="AV199" s="14" t="s">
        <v>226</v>
      </c>
      <c r="AW199" s="14" t="s">
        <v>36</v>
      </c>
      <c r="AX199" s="14" t="s">
        <v>82</v>
      </c>
      <c r="AY199" s="228" t="s">
        <v>220</v>
      </c>
    </row>
    <row r="200" spans="1:65" s="13" customFormat="1" ht="11.25">
      <c r="B200" s="207"/>
      <c r="C200" s="208"/>
      <c r="D200" s="201" t="s">
        <v>231</v>
      </c>
      <c r="E200" s="209" t="s">
        <v>1</v>
      </c>
      <c r="F200" s="210" t="s">
        <v>1214</v>
      </c>
      <c r="G200" s="208"/>
      <c r="H200" s="211">
        <v>4.2779999999999996</v>
      </c>
      <c r="I200" s="212"/>
      <c r="J200" s="208"/>
      <c r="K200" s="208"/>
      <c r="L200" s="213"/>
      <c r="M200" s="214"/>
      <c r="N200" s="215"/>
      <c r="O200" s="215"/>
      <c r="P200" s="215"/>
      <c r="Q200" s="215"/>
      <c r="R200" s="215"/>
      <c r="S200" s="215"/>
      <c r="T200" s="216"/>
      <c r="AT200" s="217" t="s">
        <v>231</v>
      </c>
      <c r="AU200" s="217" t="s">
        <v>91</v>
      </c>
      <c r="AV200" s="13" t="s">
        <v>91</v>
      </c>
      <c r="AW200" s="13" t="s">
        <v>36</v>
      </c>
      <c r="AX200" s="13" t="s">
        <v>82</v>
      </c>
      <c r="AY200" s="217" t="s">
        <v>220</v>
      </c>
    </row>
    <row r="201" spans="1:65" s="13" customFormat="1" ht="11.25">
      <c r="B201" s="207"/>
      <c r="C201" s="208"/>
      <c r="D201" s="201" t="s">
        <v>231</v>
      </c>
      <c r="E201" s="209" t="s">
        <v>1</v>
      </c>
      <c r="F201" s="210" t="s">
        <v>1215</v>
      </c>
      <c r="G201" s="208"/>
      <c r="H201" s="211">
        <v>2.8519999999999999</v>
      </c>
      <c r="I201" s="212"/>
      <c r="J201" s="208"/>
      <c r="K201" s="208"/>
      <c r="L201" s="213"/>
      <c r="M201" s="214"/>
      <c r="N201" s="215"/>
      <c r="O201" s="215"/>
      <c r="P201" s="215"/>
      <c r="Q201" s="215"/>
      <c r="R201" s="215"/>
      <c r="S201" s="215"/>
      <c r="T201" s="216"/>
      <c r="AT201" s="217" t="s">
        <v>231</v>
      </c>
      <c r="AU201" s="217" t="s">
        <v>91</v>
      </c>
      <c r="AV201" s="13" t="s">
        <v>91</v>
      </c>
      <c r="AW201" s="13" t="s">
        <v>36</v>
      </c>
      <c r="AX201" s="13" t="s">
        <v>82</v>
      </c>
      <c r="AY201" s="217" t="s">
        <v>220</v>
      </c>
    </row>
    <row r="202" spans="1:65" s="14" customFormat="1" ht="11.25">
      <c r="B202" s="218"/>
      <c r="C202" s="219"/>
      <c r="D202" s="201" t="s">
        <v>231</v>
      </c>
      <c r="E202" s="220" t="s">
        <v>1145</v>
      </c>
      <c r="F202" s="221" t="s">
        <v>233</v>
      </c>
      <c r="G202" s="219"/>
      <c r="H202" s="222">
        <v>7.129999999999999</v>
      </c>
      <c r="I202" s="223"/>
      <c r="J202" s="219"/>
      <c r="K202" s="219"/>
      <c r="L202" s="224"/>
      <c r="M202" s="225"/>
      <c r="N202" s="226"/>
      <c r="O202" s="226"/>
      <c r="P202" s="226"/>
      <c r="Q202" s="226"/>
      <c r="R202" s="226"/>
      <c r="S202" s="226"/>
      <c r="T202" s="227"/>
      <c r="AT202" s="228" t="s">
        <v>231</v>
      </c>
      <c r="AU202" s="228" t="s">
        <v>91</v>
      </c>
      <c r="AV202" s="14" t="s">
        <v>226</v>
      </c>
      <c r="AW202" s="14" t="s">
        <v>36</v>
      </c>
      <c r="AX202" s="14" t="s">
        <v>14</v>
      </c>
      <c r="AY202" s="228" t="s">
        <v>220</v>
      </c>
    </row>
    <row r="203" spans="1:65" s="2" customFormat="1" ht="62.65" customHeight="1">
      <c r="A203" s="34"/>
      <c r="B203" s="35"/>
      <c r="C203" s="188" t="s">
        <v>8</v>
      </c>
      <c r="D203" s="188" t="s">
        <v>222</v>
      </c>
      <c r="E203" s="189" t="s">
        <v>393</v>
      </c>
      <c r="F203" s="190" t="s">
        <v>394</v>
      </c>
      <c r="G203" s="191" t="s">
        <v>131</v>
      </c>
      <c r="H203" s="192">
        <v>35.65</v>
      </c>
      <c r="I203" s="193"/>
      <c r="J203" s="194">
        <f>ROUND(I203*H203,2)</f>
        <v>0</v>
      </c>
      <c r="K203" s="190" t="s">
        <v>225</v>
      </c>
      <c r="L203" s="39"/>
      <c r="M203" s="195" t="s">
        <v>1</v>
      </c>
      <c r="N203" s="196" t="s">
        <v>47</v>
      </c>
      <c r="O203" s="71"/>
      <c r="P203" s="197">
        <f>O203*H203</f>
        <v>0</v>
      </c>
      <c r="Q203" s="197">
        <v>0</v>
      </c>
      <c r="R203" s="197">
        <f>Q203*H203</f>
        <v>0</v>
      </c>
      <c r="S203" s="197">
        <v>0</v>
      </c>
      <c r="T203" s="198">
        <f>S203*H203</f>
        <v>0</v>
      </c>
      <c r="U203" s="34"/>
      <c r="V203" s="34"/>
      <c r="W203" s="34"/>
      <c r="X203" s="34"/>
      <c r="Y203" s="34"/>
      <c r="Z203" s="34"/>
      <c r="AA203" s="34"/>
      <c r="AB203" s="34"/>
      <c r="AC203" s="34"/>
      <c r="AD203" s="34"/>
      <c r="AE203" s="34"/>
      <c r="AR203" s="199" t="s">
        <v>226</v>
      </c>
      <c r="AT203" s="199" t="s">
        <v>222</v>
      </c>
      <c r="AU203" s="199" t="s">
        <v>91</v>
      </c>
      <c r="AY203" s="17" t="s">
        <v>220</v>
      </c>
      <c r="BE203" s="200">
        <f>IF(N203="základní",J203,0)</f>
        <v>0</v>
      </c>
      <c r="BF203" s="200">
        <f>IF(N203="snížená",J203,0)</f>
        <v>0</v>
      </c>
      <c r="BG203" s="200">
        <f>IF(N203="zákl. přenesená",J203,0)</f>
        <v>0</v>
      </c>
      <c r="BH203" s="200">
        <f>IF(N203="sníž. přenesená",J203,0)</f>
        <v>0</v>
      </c>
      <c r="BI203" s="200">
        <f>IF(N203="nulová",J203,0)</f>
        <v>0</v>
      </c>
      <c r="BJ203" s="17" t="s">
        <v>14</v>
      </c>
      <c r="BK203" s="200">
        <f>ROUND(I203*H203,2)</f>
        <v>0</v>
      </c>
      <c r="BL203" s="17" t="s">
        <v>226</v>
      </c>
      <c r="BM203" s="199" t="s">
        <v>1216</v>
      </c>
    </row>
    <row r="204" spans="1:65" s="2" customFormat="1" ht="48.75">
      <c r="A204" s="34"/>
      <c r="B204" s="35"/>
      <c r="C204" s="36"/>
      <c r="D204" s="201" t="s">
        <v>228</v>
      </c>
      <c r="E204" s="36"/>
      <c r="F204" s="202" t="s">
        <v>396</v>
      </c>
      <c r="G204" s="36"/>
      <c r="H204" s="36"/>
      <c r="I204" s="203"/>
      <c r="J204" s="36"/>
      <c r="K204" s="36"/>
      <c r="L204" s="39"/>
      <c r="M204" s="204"/>
      <c r="N204" s="205"/>
      <c r="O204" s="71"/>
      <c r="P204" s="71"/>
      <c r="Q204" s="71"/>
      <c r="R204" s="71"/>
      <c r="S204" s="71"/>
      <c r="T204" s="72"/>
      <c r="U204" s="34"/>
      <c r="V204" s="34"/>
      <c r="W204" s="34"/>
      <c r="X204" s="34"/>
      <c r="Y204" s="34"/>
      <c r="Z204" s="34"/>
      <c r="AA204" s="34"/>
      <c r="AB204" s="34"/>
      <c r="AC204" s="34"/>
      <c r="AD204" s="34"/>
      <c r="AE204" s="34"/>
      <c r="AT204" s="17" t="s">
        <v>228</v>
      </c>
      <c r="AU204" s="17" t="s">
        <v>91</v>
      </c>
    </row>
    <row r="205" spans="1:65" s="2" customFormat="1" ht="68.25">
      <c r="A205" s="34"/>
      <c r="B205" s="35"/>
      <c r="C205" s="36"/>
      <c r="D205" s="201" t="s">
        <v>229</v>
      </c>
      <c r="E205" s="36"/>
      <c r="F205" s="206" t="s">
        <v>1205</v>
      </c>
      <c r="G205" s="36"/>
      <c r="H205" s="36"/>
      <c r="I205" s="203"/>
      <c r="J205" s="36"/>
      <c r="K205" s="36"/>
      <c r="L205" s="39"/>
      <c r="M205" s="204"/>
      <c r="N205" s="205"/>
      <c r="O205" s="71"/>
      <c r="P205" s="71"/>
      <c r="Q205" s="71"/>
      <c r="R205" s="71"/>
      <c r="S205" s="71"/>
      <c r="T205" s="72"/>
      <c r="U205" s="34"/>
      <c r="V205" s="34"/>
      <c r="W205" s="34"/>
      <c r="X205" s="34"/>
      <c r="Y205" s="34"/>
      <c r="Z205" s="34"/>
      <c r="AA205" s="34"/>
      <c r="AB205" s="34"/>
      <c r="AC205" s="34"/>
      <c r="AD205" s="34"/>
      <c r="AE205" s="34"/>
      <c r="AT205" s="17" t="s">
        <v>229</v>
      </c>
      <c r="AU205" s="17" t="s">
        <v>91</v>
      </c>
    </row>
    <row r="206" spans="1:65" s="13" customFormat="1" ht="11.25">
      <c r="B206" s="207"/>
      <c r="C206" s="208"/>
      <c r="D206" s="201" t="s">
        <v>231</v>
      </c>
      <c r="E206" s="209" t="s">
        <v>1</v>
      </c>
      <c r="F206" s="210" t="s">
        <v>1217</v>
      </c>
      <c r="G206" s="208"/>
      <c r="H206" s="211">
        <v>35.65</v>
      </c>
      <c r="I206" s="212"/>
      <c r="J206" s="208"/>
      <c r="K206" s="208"/>
      <c r="L206" s="213"/>
      <c r="M206" s="214"/>
      <c r="N206" s="215"/>
      <c r="O206" s="215"/>
      <c r="P206" s="215"/>
      <c r="Q206" s="215"/>
      <c r="R206" s="215"/>
      <c r="S206" s="215"/>
      <c r="T206" s="216"/>
      <c r="AT206" s="217" t="s">
        <v>231</v>
      </c>
      <c r="AU206" s="217" t="s">
        <v>91</v>
      </c>
      <c r="AV206" s="13" t="s">
        <v>91</v>
      </c>
      <c r="AW206" s="13" t="s">
        <v>36</v>
      </c>
      <c r="AX206" s="13" t="s">
        <v>82</v>
      </c>
      <c r="AY206" s="217" t="s">
        <v>220</v>
      </c>
    </row>
    <row r="207" spans="1:65" s="14" customFormat="1" ht="11.25">
      <c r="B207" s="218"/>
      <c r="C207" s="219"/>
      <c r="D207" s="201" t="s">
        <v>231</v>
      </c>
      <c r="E207" s="220" t="s">
        <v>1</v>
      </c>
      <c r="F207" s="221" t="s">
        <v>233</v>
      </c>
      <c r="G207" s="219"/>
      <c r="H207" s="222">
        <v>35.65</v>
      </c>
      <c r="I207" s="223"/>
      <c r="J207" s="219"/>
      <c r="K207" s="219"/>
      <c r="L207" s="224"/>
      <c r="M207" s="225"/>
      <c r="N207" s="226"/>
      <c r="O207" s="226"/>
      <c r="P207" s="226"/>
      <c r="Q207" s="226"/>
      <c r="R207" s="226"/>
      <c r="S207" s="226"/>
      <c r="T207" s="227"/>
      <c r="AT207" s="228" t="s">
        <v>231</v>
      </c>
      <c r="AU207" s="228" t="s">
        <v>91</v>
      </c>
      <c r="AV207" s="14" t="s">
        <v>226</v>
      </c>
      <c r="AW207" s="14" t="s">
        <v>36</v>
      </c>
      <c r="AX207" s="14" t="s">
        <v>14</v>
      </c>
      <c r="AY207" s="228" t="s">
        <v>220</v>
      </c>
    </row>
    <row r="208" spans="1:65" s="2" customFormat="1" ht="37.9" customHeight="1">
      <c r="A208" s="34"/>
      <c r="B208" s="35"/>
      <c r="C208" s="188" t="s">
        <v>338</v>
      </c>
      <c r="D208" s="188" t="s">
        <v>222</v>
      </c>
      <c r="E208" s="189" t="s">
        <v>399</v>
      </c>
      <c r="F208" s="190" t="s">
        <v>400</v>
      </c>
      <c r="G208" s="191" t="s">
        <v>131</v>
      </c>
      <c r="H208" s="192">
        <v>7.13</v>
      </c>
      <c r="I208" s="193"/>
      <c r="J208" s="194">
        <f>ROUND(I208*H208,2)</f>
        <v>0</v>
      </c>
      <c r="K208" s="190" t="s">
        <v>225</v>
      </c>
      <c r="L208" s="39"/>
      <c r="M208" s="195" t="s">
        <v>1</v>
      </c>
      <c r="N208" s="196" t="s">
        <v>47</v>
      </c>
      <c r="O208" s="71"/>
      <c r="P208" s="197">
        <f>O208*H208</f>
        <v>0</v>
      </c>
      <c r="Q208" s="197">
        <v>0</v>
      </c>
      <c r="R208" s="197">
        <f>Q208*H208</f>
        <v>0</v>
      </c>
      <c r="S208" s="197">
        <v>0</v>
      </c>
      <c r="T208" s="198">
        <f>S208*H208</f>
        <v>0</v>
      </c>
      <c r="U208" s="34"/>
      <c r="V208" s="34"/>
      <c r="W208" s="34"/>
      <c r="X208" s="34"/>
      <c r="Y208" s="34"/>
      <c r="Z208" s="34"/>
      <c r="AA208" s="34"/>
      <c r="AB208" s="34"/>
      <c r="AC208" s="34"/>
      <c r="AD208" s="34"/>
      <c r="AE208" s="34"/>
      <c r="AR208" s="199" t="s">
        <v>226</v>
      </c>
      <c r="AT208" s="199" t="s">
        <v>222</v>
      </c>
      <c r="AU208" s="199" t="s">
        <v>91</v>
      </c>
      <c r="AY208" s="17" t="s">
        <v>220</v>
      </c>
      <c r="BE208" s="200">
        <f>IF(N208="základní",J208,0)</f>
        <v>0</v>
      </c>
      <c r="BF208" s="200">
        <f>IF(N208="snížená",J208,0)</f>
        <v>0</v>
      </c>
      <c r="BG208" s="200">
        <f>IF(N208="zákl. přenesená",J208,0)</f>
        <v>0</v>
      </c>
      <c r="BH208" s="200">
        <f>IF(N208="sníž. přenesená",J208,0)</f>
        <v>0</v>
      </c>
      <c r="BI208" s="200">
        <f>IF(N208="nulová",J208,0)</f>
        <v>0</v>
      </c>
      <c r="BJ208" s="17" t="s">
        <v>14</v>
      </c>
      <c r="BK208" s="200">
        <f>ROUND(I208*H208,2)</f>
        <v>0</v>
      </c>
      <c r="BL208" s="17" t="s">
        <v>226</v>
      </c>
      <c r="BM208" s="199" t="s">
        <v>1218</v>
      </c>
    </row>
    <row r="209" spans="1:65" s="2" customFormat="1" ht="19.5">
      <c r="A209" s="34"/>
      <c r="B209" s="35"/>
      <c r="C209" s="36"/>
      <c r="D209" s="201" t="s">
        <v>228</v>
      </c>
      <c r="E209" s="36"/>
      <c r="F209" s="202" t="s">
        <v>400</v>
      </c>
      <c r="G209" s="36"/>
      <c r="H209" s="36"/>
      <c r="I209" s="203"/>
      <c r="J209" s="36"/>
      <c r="K209" s="36"/>
      <c r="L209" s="39"/>
      <c r="M209" s="204"/>
      <c r="N209" s="205"/>
      <c r="O209" s="71"/>
      <c r="P209" s="71"/>
      <c r="Q209" s="71"/>
      <c r="R209" s="71"/>
      <c r="S209" s="71"/>
      <c r="T209" s="72"/>
      <c r="U209" s="34"/>
      <c r="V209" s="34"/>
      <c r="W209" s="34"/>
      <c r="X209" s="34"/>
      <c r="Y209" s="34"/>
      <c r="Z209" s="34"/>
      <c r="AA209" s="34"/>
      <c r="AB209" s="34"/>
      <c r="AC209" s="34"/>
      <c r="AD209" s="34"/>
      <c r="AE209" s="34"/>
      <c r="AT209" s="17" t="s">
        <v>228</v>
      </c>
      <c r="AU209" s="17" t="s">
        <v>91</v>
      </c>
    </row>
    <row r="210" spans="1:65" s="13" customFormat="1" ht="11.25">
      <c r="B210" s="207"/>
      <c r="C210" s="208"/>
      <c r="D210" s="201" t="s">
        <v>231</v>
      </c>
      <c r="E210" s="209" t="s">
        <v>1</v>
      </c>
      <c r="F210" s="210" t="s">
        <v>1145</v>
      </c>
      <c r="G210" s="208"/>
      <c r="H210" s="211">
        <v>7.13</v>
      </c>
      <c r="I210" s="212"/>
      <c r="J210" s="208"/>
      <c r="K210" s="208"/>
      <c r="L210" s="213"/>
      <c r="M210" s="214"/>
      <c r="N210" s="215"/>
      <c r="O210" s="215"/>
      <c r="P210" s="215"/>
      <c r="Q210" s="215"/>
      <c r="R210" s="215"/>
      <c r="S210" s="215"/>
      <c r="T210" s="216"/>
      <c r="AT210" s="217" t="s">
        <v>231</v>
      </c>
      <c r="AU210" s="217" t="s">
        <v>91</v>
      </c>
      <c r="AV210" s="13" t="s">
        <v>91</v>
      </c>
      <c r="AW210" s="13" t="s">
        <v>36</v>
      </c>
      <c r="AX210" s="13" t="s">
        <v>82</v>
      </c>
      <c r="AY210" s="217" t="s">
        <v>220</v>
      </c>
    </row>
    <row r="211" spans="1:65" s="14" customFormat="1" ht="11.25">
      <c r="B211" s="218"/>
      <c r="C211" s="219"/>
      <c r="D211" s="201" t="s">
        <v>231</v>
      </c>
      <c r="E211" s="220" t="s">
        <v>1</v>
      </c>
      <c r="F211" s="221" t="s">
        <v>233</v>
      </c>
      <c r="G211" s="219"/>
      <c r="H211" s="222">
        <v>7.13</v>
      </c>
      <c r="I211" s="223"/>
      <c r="J211" s="219"/>
      <c r="K211" s="219"/>
      <c r="L211" s="224"/>
      <c r="M211" s="225"/>
      <c r="N211" s="226"/>
      <c r="O211" s="226"/>
      <c r="P211" s="226"/>
      <c r="Q211" s="226"/>
      <c r="R211" s="226"/>
      <c r="S211" s="226"/>
      <c r="T211" s="227"/>
      <c r="AT211" s="228" t="s">
        <v>231</v>
      </c>
      <c r="AU211" s="228" t="s">
        <v>91</v>
      </c>
      <c r="AV211" s="14" t="s">
        <v>226</v>
      </c>
      <c r="AW211" s="14" t="s">
        <v>36</v>
      </c>
      <c r="AX211" s="14" t="s">
        <v>14</v>
      </c>
      <c r="AY211" s="228" t="s">
        <v>220</v>
      </c>
    </row>
    <row r="212" spans="1:65" s="2" customFormat="1" ht="37.9" customHeight="1">
      <c r="A212" s="34"/>
      <c r="B212" s="35"/>
      <c r="C212" s="188" t="s">
        <v>346</v>
      </c>
      <c r="D212" s="188" t="s">
        <v>222</v>
      </c>
      <c r="E212" s="189" t="s">
        <v>403</v>
      </c>
      <c r="F212" s="190" t="s">
        <v>404</v>
      </c>
      <c r="G212" s="191" t="s">
        <v>168</v>
      </c>
      <c r="H212" s="192">
        <v>21.986000000000001</v>
      </c>
      <c r="I212" s="193"/>
      <c r="J212" s="194">
        <f>ROUND(I212*H212,2)</f>
        <v>0</v>
      </c>
      <c r="K212" s="190" t="s">
        <v>225</v>
      </c>
      <c r="L212" s="39"/>
      <c r="M212" s="195" t="s">
        <v>1</v>
      </c>
      <c r="N212" s="196" t="s">
        <v>47</v>
      </c>
      <c r="O212" s="71"/>
      <c r="P212" s="197">
        <f>O212*H212</f>
        <v>0</v>
      </c>
      <c r="Q212" s="197">
        <v>0</v>
      </c>
      <c r="R212" s="197">
        <f>Q212*H212</f>
        <v>0</v>
      </c>
      <c r="S212" s="197">
        <v>0</v>
      </c>
      <c r="T212" s="198">
        <f>S212*H212</f>
        <v>0</v>
      </c>
      <c r="U212" s="34"/>
      <c r="V212" s="34"/>
      <c r="W212" s="34"/>
      <c r="X212" s="34"/>
      <c r="Y212" s="34"/>
      <c r="Z212" s="34"/>
      <c r="AA212" s="34"/>
      <c r="AB212" s="34"/>
      <c r="AC212" s="34"/>
      <c r="AD212" s="34"/>
      <c r="AE212" s="34"/>
      <c r="AR212" s="199" t="s">
        <v>226</v>
      </c>
      <c r="AT212" s="199" t="s">
        <v>222</v>
      </c>
      <c r="AU212" s="199" t="s">
        <v>91</v>
      </c>
      <c r="AY212" s="17" t="s">
        <v>220</v>
      </c>
      <c r="BE212" s="200">
        <f>IF(N212="základní",J212,0)</f>
        <v>0</v>
      </c>
      <c r="BF212" s="200">
        <f>IF(N212="snížená",J212,0)</f>
        <v>0</v>
      </c>
      <c r="BG212" s="200">
        <f>IF(N212="zákl. přenesená",J212,0)</f>
        <v>0</v>
      </c>
      <c r="BH212" s="200">
        <f>IF(N212="sníž. přenesená",J212,0)</f>
        <v>0</v>
      </c>
      <c r="BI212" s="200">
        <f>IF(N212="nulová",J212,0)</f>
        <v>0</v>
      </c>
      <c r="BJ212" s="17" t="s">
        <v>14</v>
      </c>
      <c r="BK212" s="200">
        <f>ROUND(I212*H212,2)</f>
        <v>0</v>
      </c>
      <c r="BL212" s="17" t="s">
        <v>226</v>
      </c>
      <c r="BM212" s="199" t="s">
        <v>1219</v>
      </c>
    </row>
    <row r="213" spans="1:65" s="2" customFormat="1" ht="29.25">
      <c r="A213" s="34"/>
      <c r="B213" s="35"/>
      <c r="C213" s="36"/>
      <c r="D213" s="201" t="s">
        <v>228</v>
      </c>
      <c r="E213" s="36"/>
      <c r="F213" s="202" t="s">
        <v>404</v>
      </c>
      <c r="G213" s="36"/>
      <c r="H213" s="36"/>
      <c r="I213" s="203"/>
      <c r="J213" s="36"/>
      <c r="K213" s="36"/>
      <c r="L213" s="39"/>
      <c r="M213" s="204"/>
      <c r="N213" s="205"/>
      <c r="O213" s="71"/>
      <c r="P213" s="71"/>
      <c r="Q213" s="71"/>
      <c r="R213" s="71"/>
      <c r="S213" s="71"/>
      <c r="T213" s="72"/>
      <c r="U213" s="34"/>
      <c r="V213" s="34"/>
      <c r="W213" s="34"/>
      <c r="X213" s="34"/>
      <c r="Y213" s="34"/>
      <c r="Z213" s="34"/>
      <c r="AA213" s="34"/>
      <c r="AB213" s="34"/>
      <c r="AC213" s="34"/>
      <c r="AD213" s="34"/>
      <c r="AE213" s="34"/>
      <c r="AT213" s="17" t="s">
        <v>228</v>
      </c>
      <c r="AU213" s="17" t="s">
        <v>91</v>
      </c>
    </row>
    <row r="214" spans="1:65" s="13" customFormat="1" ht="11.25">
      <c r="B214" s="207"/>
      <c r="C214" s="208"/>
      <c r="D214" s="201" t="s">
        <v>231</v>
      </c>
      <c r="E214" s="209" t="s">
        <v>1</v>
      </c>
      <c r="F214" s="210" t="s">
        <v>1220</v>
      </c>
      <c r="G214" s="208"/>
      <c r="H214" s="211">
        <v>8.7949999999999999</v>
      </c>
      <c r="I214" s="212"/>
      <c r="J214" s="208"/>
      <c r="K214" s="208"/>
      <c r="L214" s="213"/>
      <c r="M214" s="214"/>
      <c r="N214" s="215"/>
      <c r="O214" s="215"/>
      <c r="P214" s="215"/>
      <c r="Q214" s="215"/>
      <c r="R214" s="215"/>
      <c r="S214" s="215"/>
      <c r="T214" s="216"/>
      <c r="AT214" s="217" t="s">
        <v>231</v>
      </c>
      <c r="AU214" s="217" t="s">
        <v>91</v>
      </c>
      <c r="AV214" s="13" t="s">
        <v>91</v>
      </c>
      <c r="AW214" s="13" t="s">
        <v>36</v>
      </c>
      <c r="AX214" s="13" t="s">
        <v>82</v>
      </c>
      <c r="AY214" s="217" t="s">
        <v>220</v>
      </c>
    </row>
    <row r="215" spans="1:65" s="13" customFormat="1" ht="11.25">
      <c r="B215" s="207"/>
      <c r="C215" s="208"/>
      <c r="D215" s="201" t="s">
        <v>231</v>
      </c>
      <c r="E215" s="209" t="s">
        <v>1</v>
      </c>
      <c r="F215" s="210" t="s">
        <v>1221</v>
      </c>
      <c r="G215" s="208"/>
      <c r="H215" s="211">
        <v>13.191000000000001</v>
      </c>
      <c r="I215" s="212"/>
      <c r="J215" s="208"/>
      <c r="K215" s="208"/>
      <c r="L215" s="213"/>
      <c r="M215" s="214"/>
      <c r="N215" s="215"/>
      <c r="O215" s="215"/>
      <c r="P215" s="215"/>
      <c r="Q215" s="215"/>
      <c r="R215" s="215"/>
      <c r="S215" s="215"/>
      <c r="T215" s="216"/>
      <c r="AT215" s="217" t="s">
        <v>231</v>
      </c>
      <c r="AU215" s="217" t="s">
        <v>91</v>
      </c>
      <c r="AV215" s="13" t="s">
        <v>91</v>
      </c>
      <c r="AW215" s="13" t="s">
        <v>36</v>
      </c>
      <c r="AX215" s="13" t="s">
        <v>82</v>
      </c>
      <c r="AY215" s="217" t="s">
        <v>220</v>
      </c>
    </row>
    <row r="216" spans="1:65" s="14" customFormat="1" ht="11.25">
      <c r="B216" s="218"/>
      <c r="C216" s="219"/>
      <c r="D216" s="201" t="s">
        <v>231</v>
      </c>
      <c r="E216" s="220" t="s">
        <v>1</v>
      </c>
      <c r="F216" s="221" t="s">
        <v>233</v>
      </c>
      <c r="G216" s="219"/>
      <c r="H216" s="222">
        <v>21.986000000000001</v>
      </c>
      <c r="I216" s="223"/>
      <c r="J216" s="219"/>
      <c r="K216" s="219"/>
      <c r="L216" s="224"/>
      <c r="M216" s="225"/>
      <c r="N216" s="226"/>
      <c r="O216" s="226"/>
      <c r="P216" s="226"/>
      <c r="Q216" s="226"/>
      <c r="R216" s="226"/>
      <c r="S216" s="226"/>
      <c r="T216" s="227"/>
      <c r="AT216" s="228" t="s">
        <v>231</v>
      </c>
      <c r="AU216" s="228" t="s">
        <v>91</v>
      </c>
      <c r="AV216" s="14" t="s">
        <v>226</v>
      </c>
      <c r="AW216" s="14" t="s">
        <v>36</v>
      </c>
      <c r="AX216" s="14" t="s">
        <v>14</v>
      </c>
      <c r="AY216" s="228" t="s">
        <v>220</v>
      </c>
    </row>
    <row r="217" spans="1:65" s="2" customFormat="1" ht="37.9" customHeight="1">
      <c r="A217" s="34"/>
      <c r="B217" s="35"/>
      <c r="C217" s="188" t="s">
        <v>352</v>
      </c>
      <c r="D217" s="188" t="s">
        <v>222</v>
      </c>
      <c r="E217" s="189" t="s">
        <v>408</v>
      </c>
      <c r="F217" s="190" t="s">
        <v>409</v>
      </c>
      <c r="G217" s="191" t="s">
        <v>131</v>
      </c>
      <c r="H217" s="192">
        <v>4.875</v>
      </c>
      <c r="I217" s="193"/>
      <c r="J217" s="194">
        <f>ROUND(I217*H217,2)</f>
        <v>0</v>
      </c>
      <c r="K217" s="190" t="s">
        <v>225</v>
      </c>
      <c r="L217" s="39"/>
      <c r="M217" s="195" t="s">
        <v>1</v>
      </c>
      <c r="N217" s="196" t="s">
        <v>47</v>
      </c>
      <c r="O217" s="71"/>
      <c r="P217" s="197">
        <f>O217*H217</f>
        <v>0</v>
      </c>
      <c r="Q217" s="197">
        <v>0</v>
      </c>
      <c r="R217" s="197">
        <f>Q217*H217</f>
        <v>0</v>
      </c>
      <c r="S217" s="197">
        <v>0</v>
      </c>
      <c r="T217" s="198">
        <f>S217*H217</f>
        <v>0</v>
      </c>
      <c r="U217" s="34"/>
      <c r="V217" s="34"/>
      <c r="W217" s="34"/>
      <c r="X217" s="34"/>
      <c r="Y217" s="34"/>
      <c r="Z217" s="34"/>
      <c r="AA217" s="34"/>
      <c r="AB217" s="34"/>
      <c r="AC217" s="34"/>
      <c r="AD217" s="34"/>
      <c r="AE217" s="34"/>
      <c r="AR217" s="199" t="s">
        <v>226</v>
      </c>
      <c r="AT217" s="199" t="s">
        <v>222</v>
      </c>
      <c r="AU217" s="199" t="s">
        <v>91</v>
      </c>
      <c r="AY217" s="17" t="s">
        <v>220</v>
      </c>
      <c r="BE217" s="200">
        <f>IF(N217="základní",J217,0)</f>
        <v>0</v>
      </c>
      <c r="BF217" s="200">
        <f>IF(N217="snížená",J217,0)</f>
        <v>0</v>
      </c>
      <c r="BG217" s="200">
        <f>IF(N217="zákl. přenesená",J217,0)</f>
        <v>0</v>
      </c>
      <c r="BH217" s="200">
        <f>IF(N217="sníž. přenesená",J217,0)</f>
        <v>0</v>
      </c>
      <c r="BI217" s="200">
        <f>IF(N217="nulová",J217,0)</f>
        <v>0</v>
      </c>
      <c r="BJ217" s="17" t="s">
        <v>14</v>
      </c>
      <c r="BK217" s="200">
        <f>ROUND(I217*H217,2)</f>
        <v>0</v>
      </c>
      <c r="BL217" s="17" t="s">
        <v>226</v>
      </c>
      <c r="BM217" s="199" t="s">
        <v>1222</v>
      </c>
    </row>
    <row r="218" spans="1:65" s="2" customFormat="1" ht="29.25">
      <c r="A218" s="34"/>
      <c r="B218" s="35"/>
      <c r="C218" s="36"/>
      <c r="D218" s="201" t="s">
        <v>228</v>
      </c>
      <c r="E218" s="36"/>
      <c r="F218" s="202" t="s">
        <v>409</v>
      </c>
      <c r="G218" s="36"/>
      <c r="H218" s="36"/>
      <c r="I218" s="203"/>
      <c r="J218" s="36"/>
      <c r="K218" s="36"/>
      <c r="L218" s="39"/>
      <c r="M218" s="204"/>
      <c r="N218" s="205"/>
      <c r="O218" s="71"/>
      <c r="P218" s="71"/>
      <c r="Q218" s="71"/>
      <c r="R218" s="71"/>
      <c r="S218" s="71"/>
      <c r="T218" s="72"/>
      <c r="U218" s="34"/>
      <c r="V218" s="34"/>
      <c r="W218" s="34"/>
      <c r="X218" s="34"/>
      <c r="Y218" s="34"/>
      <c r="Z218" s="34"/>
      <c r="AA218" s="34"/>
      <c r="AB218" s="34"/>
      <c r="AC218" s="34"/>
      <c r="AD218" s="34"/>
      <c r="AE218" s="34"/>
      <c r="AT218" s="17" t="s">
        <v>228</v>
      </c>
      <c r="AU218" s="17" t="s">
        <v>91</v>
      </c>
    </row>
    <row r="219" spans="1:65" s="2" customFormat="1" ht="185.25">
      <c r="A219" s="34"/>
      <c r="B219" s="35"/>
      <c r="C219" s="36"/>
      <c r="D219" s="201" t="s">
        <v>229</v>
      </c>
      <c r="E219" s="36"/>
      <c r="F219" s="206" t="s">
        <v>411</v>
      </c>
      <c r="G219" s="36"/>
      <c r="H219" s="36"/>
      <c r="I219" s="203"/>
      <c r="J219" s="36"/>
      <c r="K219" s="36"/>
      <c r="L219" s="39"/>
      <c r="M219" s="204"/>
      <c r="N219" s="205"/>
      <c r="O219" s="71"/>
      <c r="P219" s="71"/>
      <c r="Q219" s="71"/>
      <c r="R219" s="71"/>
      <c r="S219" s="71"/>
      <c r="T219" s="72"/>
      <c r="U219" s="34"/>
      <c r="V219" s="34"/>
      <c r="W219" s="34"/>
      <c r="X219" s="34"/>
      <c r="Y219" s="34"/>
      <c r="Z219" s="34"/>
      <c r="AA219" s="34"/>
      <c r="AB219" s="34"/>
      <c r="AC219" s="34"/>
      <c r="AD219" s="34"/>
      <c r="AE219" s="34"/>
      <c r="AT219" s="17" t="s">
        <v>229</v>
      </c>
      <c r="AU219" s="17" t="s">
        <v>91</v>
      </c>
    </row>
    <row r="220" spans="1:65" s="13" customFormat="1" ht="11.25">
      <c r="B220" s="207"/>
      <c r="C220" s="208"/>
      <c r="D220" s="201" t="s">
        <v>231</v>
      </c>
      <c r="E220" s="209" t="s">
        <v>1</v>
      </c>
      <c r="F220" s="210" t="s">
        <v>1113</v>
      </c>
      <c r="G220" s="208"/>
      <c r="H220" s="211">
        <v>9.6609999999999996</v>
      </c>
      <c r="I220" s="212"/>
      <c r="J220" s="208"/>
      <c r="K220" s="208"/>
      <c r="L220" s="213"/>
      <c r="M220" s="214"/>
      <c r="N220" s="215"/>
      <c r="O220" s="215"/>
      <c r="P220" s="215"/>
      <c r="Q220" s="215"/>
      <c r="R220" s="215"/>
      <c r="S220" s="215"/>
      <c r="T220" s="216"/>
      <c r="AT220" s="217" t="s">
        <v>231</v>
      </c>
      <c r="AU220" s="217" t="s">
        <v>91</v>
      </c>
      <c r="AV220" s="13" t="s">
        <v>91</v>
      </c>
      <c r="AW220" s="13" t="s">
        <v>36</v>
      </c>
      <c r="AX220" s="13" t="s">
        <v>82</v>
      </c>
      <c r="AY220" s="217" t="s">
        <v>220</v>
      </c>
    </row>
    <row r="221" spans="1:65" s="13" customFormat="1" ht="11.25">
      <c r="B221" s="207"/>
      <c r="C221" s="208"/>
      <c r="D221" s="201" t="s">
        <v>231</v>
      </c>
      <c r="E221" s="209" t="s">
        <v>1</v>
      </c>
      <c r="F221" s="210" t="s">
        <v>1223</v>
      </c>
      <c r="G221" s="208"/>
      <c r="H221" s="211">
        <v>-0.49199999999999999</v>
      </c>
      <c r="I221" s="212"/>
      <c r="J221" s="208"/>
      <c r="K221" s="208"/>
      <c r="L221" s="213"/>
      <c r="M221" s="214"/>
      <c r="N221" s="215"/>
      <c r="O221" s="215"/>
      <c r="P221" s="215"/>
      <c r="Q221" s="215"/>
      <c r="R221" s="215"/>
      <c r="S221" s="215"/>
      <c r="T221" s="216"/>
      <c r="AT221" s="217" t="s">
        <v>231</v>
      </c>
      <c r="AU221" s="217" t="s">
        <v>91</v>
      </c>
      <c r="AV221" s="13" t="s">
        <v>91</v>
      </c>
      <c r="AW221" s="13" t="s">
        <v>36</v>
      </c>
      <c r="AX221" s="13" t="s">
        <v>82</v>
      </c>
      <c r="AY221" s="217" t="s">
        <v>220</v>
      </c>
    </row>
    <row r="222" spans="1:65" s="13" customFormat="1" ht="11.25">
      <c r="B222" s="207"/>
      <c r="C222" s="208"/>
      <c r="D222" s="201" t="s">
        <v>231</v>
      </c>
      <c r="E222" s="209" t="s">
        <v>1</v>
      </c>
      <c r="F222" s="210" t="s">
        <v>1224</v>
      </c>
      <c r="G222" s="208"/>
      <c r="H222" s="211">
        <v>-0.49199999999999999</v>
      </c>
      <c r="I222" s="212"/>
      <c r="J222" s="208"/>
      <c r="K222" s="208"/>
      <c r="L222" s="213"/>
      <c r="M222" s="214"/>
      <c r="N222" s="215"/>
      <c r="O222" s="215"/>
      <c r="P222" s="215"/>
      <c r="Q222" s="215"/>
      <c r="R222" s="215"/>
      <c r="S222" s="215"/>
      <c r="T222" s="216"/>
      <c r="AT222" s="217" t="s">
        <v>231</v>
      </c>
      <c r="AU222" s="217" t="s">
        <v>91</v>
      </c>
      <c r="AV222" s="13" t="s">
        <v>91</v>
      </c>
      <c r="AW222" s="13" t="s">
        <v>36</v>
      </c>
      <c r="AX222" s="13" t="s">
        <v>82</v>
      </c>
      <c r="AY222" s="217" t="s">
        <v>220</v>
      </c>
    </row>
    <row r="223" spans="1:65" s="13" customFormat="1" ht="11.25">
      <c r="B223" s="207"/>
      <c r="C223" s="208"/>
      <c r="D223" s="201" t="s">
        <v>231</v>
      </c>
      <c r="E223" s="209" t="s">
        <v>1</v>
      </c>
      <c r="F223" s="210" t="s">
        <v>1225</v>
      </c>
      <c r="G223" s="208"/>
      <c r="H223" s="211">
        <v>-0.95899999999999996</v>
      </c>
      <c r="I223" s="212"/>
      <c r="J223" s="208"/>
      <c r="K223" s="208"/>
      <c r="L223" s="213"/>
      <c r="M223" s="214"/>
      <c r="N223" s="215"/>
      <c r="O223" s="215"/>
      <c r="P223" s="215"/>
      <c r="Q223" s="215"/>
      <c r="R223" s="215"/>
      <c r="S223" s="215"/>
      <c r="T223" s="216"/>
      <c r="AT223" s="217" t="s">
        <v>231</v>
      </c>
      <c r="AU223" s="217" t="s">
        <v>91</v>
      </c>
      <c r="AV223" s="13" t="s">
        <v>91</v>
      </c>
      <c r="AW223" s="13" t="s">
        <v>36</v>
      </c>
      <c r="AX223" s="13" t="s">
        <v>82</v>
      </c>
      <c r="AY223" s="217" t="s">
        <v>220</v>
      </c>
    </row>
    <row r="224" spans="1:65" s="13" customFormat="1" ht="11.25">
      <c r="B224" s="207"/>
      <c r="C224" s="208"/>
      <c r="D224" s="201" t="s">
        <v>231</v>
      </c>
      <c r="E224" s="209" t="s">
        <v>1</v>
      </c>
      <c r="F224" s="210" t="s">
        <v>1226</v>
      </c>
      <c r="G224" s="208"/>
      <c r="H224" s="211">
        <v>-2.843</v>
      </c>
      <c r="I224" s="212"/>
      <c r="J224" s="208"/>
      <c r="K224" s="208"/>
      <c r="L224" s="213"/>
      <c r="M224" s="214"/>
      <c r="N224" s="215"/>
      <c r="O224" s="215"/>
      <c r="P224" s="215"/>
      <c r="Q224" s="215"/>
      <c r="R224" s="215"/>
      <c r="S224" s="215"/>
      <c r="T224" s="216"/>
      <c r="AT224" s="217" t="s">
        <v>231</v>
      </c>
      <c r="AU224" s="217" t="s">
        <v>91</v>
      </c>
      <c r="AV224" s="13" t="s">
        <v>91</v>
      </c>
      <c r="AW224" s="13" t="s">
        <v>36</v>
      </c>
      <c r="AX224" s="13" t="s">
        <v>82</v>
      </c>
      <c r="AY224" s="217" t="s">
        <v>220</v>
      </c>
    </row>
    <row r="225" spans="1:65" s="14" customFormat="1" ht="11.25">
      <c r="B225" s="218"/>
      <c r="C225" s="219"/>
      <c r="D225" s="201" t="s">
        <v>231</v>
      </c>
      <c r="E225" s="220" t="s">
        <v>179</v>
      </c>
      <c r="F225" s="221" t="s">
        <v>233</v>
      </c>
      <c r="G225" s="219"/>
      <c r="H225" s="222">
        <v>4.875</v>
      </c>
      <c r="I225" s="223"/>
      <c r="J225" s="219"/>
      <c r="K225" s="219"/>
      <c r="L225" s="224"/>
      <c r="M225" s="225"/>
      <c r="N225" s="226"/>
      <c r="O225" s="226"/>
      <c r="P225" s="226"/>
      <c r="Q225" s="226"/>
      <c r="R225" s="226"/>
      <c r="S225" s="226"/>
      <c r="T225" s="227"/>
      <c r="AT225" s="228" t="s">
        <v>231</v>
      </c>
      <c r="AU225" s="228" t="s">
        <v>91</v>
      </c>
      <c r="AV225" s="14" t="s">
        <v>226</v>
      </c>
      <c r="AW225" s="14" t="s">
        <v>36</v>
      </c>
      <c r="AX225" s="14" t="s">
        <v>14</v>
      </c>
      <c r="AY225" s="228" t="s">
        <v>220</v>
      </c>
    </row>
    <row r="226" spans="1:65" s="2" customFormat="1" ht="14.45" customHeight="1">
      <c r="A226" s="34"/>
      <c r="B226" s="35"/>
      <c r="C226" s="239" t="s">
        <v>358</v>
      </c>
      <c r="D226" s="239" t="s">
        <v>415</v>
      </c>
      <c r="E226" s="240" t="s">
        <v>416</v>
      </c>
      <c r="F226" s="241" t="s">
        <v>417</v>
      </c>
      <c r="G226" s="242" t="s">
        <v>168</v>
      </c>
      <c r="H226" s="243">
        <v>9.7989999999999995</v>
      </c>
      <c r="I226" s="244"/>
      <c r="J226" s="245">
        <f>ROUND(I226*H226,2)</f>
        <v>0</v>
      </c>
      <c r="K226" s="241" t="s">
        <v>225</v>
      </c>
      <c r="L226" s="246"/>
      <c r="M226" s="247" t="s">
        <v>1</v>
      </c>
      <c r="N226" s="248" t="s">
        <v>47</v>
      </c>
      <c r="O226" s="71"/>
      <c r="P226" s="197">
        <f>O226*H226</f>
        <v>0</v>
      </c>
      <c r="Q226" s="197">
        <v>1</v>
      </c>
      <c r="R226" s="197">
        <f>Q226*H226</f>
        <v>9.7989999999999995</v>
      </c>
      <c r="S226" s="197">
        <v>0</v>
      </c>
      <c r="T226" s="198">
        <f>S226*H226</f>
        <v>0</v>
      </c>
      <c r="U226" s="34"/>
      <c r="V226" s="34"/>
      <c r="W226" s="34"/>
      <c r="X226" s="34"/>
      <c r="Y226" s="34"/>
      <c r="Z226" s="34"/>
      <c r="AA226" s="34"/>
      <c r="AB226" s="34"/>
      <c r="AC226" s="34"/>
      <c r="AD226" s="34"/>
      <c r="AE226" s="34"/>
      <c r="AR226" s="199" t="s">
        <v>283</v>
      </c>
      <c r="AT226" s="199" t="s">
        <v>415</v>
      </c>
      <c r="AU226" s="199" t="s">
        <v>91</v>
      </c>
      <c r="AY226" s="17" t="s">
        <v>220</v>
      </c>
      <c r="BE226" s="200">
        <f>IF(N226="základní",J226,0)</f>
        <v>0</v>
      </c>
      <c r="BF226" s="200">
        <f>IF(N226="snížená",J226,0)</f>
        <v>0</v>
      </c>
      <c r="BG226" s="200">
        <f>IF(N226="zákl. přenesená",J226,0)</f>
        <v>0</v>
      </c>
      <c r="BH226" s="200">
        <f>IF(N226="sníž. přenesená",J226,0)</f>
        <v>0</v>
      </c>
      <c r="BI226" s="200">
        <f>IF(N226="nulová",J226,0)</f>
        <v>0</v>
      </c>
      <c r="BJ226" s="17" t="s">
        <v>14</v>
      </c>
      <c r="BK226" s="200">
        <f>ROUND(I226*H226,2)</f>
        <v>0</v>
      </c>
      <c r="BL226" s="17" t="s">
        <v>226</v>
      </c>
      <c r="BM226" s="199" t="s">
        <v>1227</v>
      </c>
    </row>
    <row r="227" spans="1:65" s="2" customFormat="1" ht="11.25">
      <c r="A227" s="34"/>
      <c r="B227" s="35"/>
      <c r="C227" s="36"/>
      <c r="D227" s="201" t="s">
        <v>228</v>
      </c>
      <c r="E227" s="36"/>
      <c r="F227" s="202" t="s">
        <v>417</v>
      </c>
      <c r="G227" s="36"/>
      <c r="H227" s="36"/>
      <c r="I227" s="203"/>
      <c r="J227" s="36"/>
      <c r="K227" s="36"/>
      <c r="L227" s="39"/>
      <c r="M227" s="204"/>
      <c r="N227" s="205"/>
      <c r="O227" s="71"/>
      <c r="P227" s="71"/>
      <c r="Q227" s="71"/>
      <c r="R227" s="71"/>
      <c r="S227" s="71"/>
      <c r="T227" s="72"/>
      <c r="U227" s="34"/>
      <c r="V227" s="34"/>
      <c r="W227" s="34"/>
      <c r="X227" s="34"/>
      <c r="Y227" s="34"/>
      <c r="Z227" s="34"/>
      <c r="AA227" s="34"/>
      <c r="AB227" s="34"/>
      <c r="AC227" s="34"/>
      <c r="AD227" s="34"/>
      <c r="AE227" s="34"/>
      <c r="AT227" s="17" t="s">
        <v>228</v>
      </c>
      <c r="AU227" s="17" t="s">
        <v>91</v>
      </c>
    </row>
    <row r="228" spans="1:65" s="13" customFormat="1" ht="11.25">
      <c r="B228" s="207"/>
      <c r="C228" s="208"/>
      <c r="D228" s="201" t="s">
        <v>231</v>
      </c>
      <c r="E228" s="209" t="s">
        <v>1</v>
      </c>
      <c r="F228" s="210" t="s">
        <v>419</v>
      </c>
      <c r="G228" s="208"/>
      <c r="H228" s="211">
        <v>9.7989999999999995</v>
      </c>
      <c r="I228" s="212"/>
      <c r="J228" s="208"/>
      <c r="K228" s="208"/>
      <c r="L228" s="213"/>
      <c r="M228" s="214"/>
      <c r="N228" s="215"/>
      <c r="O228" s="215"/>
      <c r="P228" s="215"/>
      <c r="Q228" s="215"/>
      <c r="R228" s="215"/>
      <c r="S228" s="215"/>
      <c r="T228" s="216"/>
      <c r="AT228" s="217" t="s">
        <v>231</v>
      </c>
      <c r="AU228" s="217" t="s">
        <v>91</v>
      </c>
      <c r="AV228" s="13" t="s">
        <v>91</v>
      </c>
      <c r="AW228" s="13" t="s">
        <v>36</v>
      </c>
      <c r="AX228" s="13" t="s">
        <v>82</v>
      </c>
      <c r="AY228" s="217" t="s">
        <v>220</v>
      </c>
    </row>
    <row r="229" spans="1:65" s="14" customFormat="1" ht="11.25">
      <c r="B229" s="218"/>
      <c r="C229" s="219"/>
      <c r="D229" s="201" t="s">
        <v>231</v>
      </c>
      <c r="E229" s="220" t="s">
        <v>1</v>
      </c>
      <c r="F229" s="221" t="s">
        <v>233</v>
      </c>
      <c r="G229" s="219"/>
      <c r="H229" s="222">
        <v>9.7989999999999995</v>
      </c>
      <c r="I229" s="223"/>
      <c r="J229" s="219"/>
      <c r="K229" s="219"/>
      <c r="L229" s="224"/>
      <c r="M229" s="225"/>
      <c r="N229" s="226"/>
      <c r="O229" s="226"/>
      <c r="P229" s="226"/>
      <c r="Q229" s="226"/>
      <c r="R229" s="226"/>
      <c r="S229" s="226"/>
      <c r="T229" s="227"/>
      <c r="AT229" s="228" t="s">
        <v>231</v>
      </c>
      <c r="AU229" s="228" t="s">
        <v>91</v>
      </c>
      <c r="AV229" s="14" t="s">
        <v>226</v>
      </c>
      <c r="AW229" s="14" t="s">
        <v>36</v>
      </c>
      <c r="AX229" s="14" t="s">
        <v>14</v>
      </c>
      <c r="AY229" s="228" t="s">
        <v>220</v>
      </c>
    </row>
    <row r="230" spans="1:65" s="12" customFormat="1" ht="22.9" customHeight="1">
      <c r="B230" s="172"/>
      <c r="C230" s="173"/>
      <c r="D230" s="174" t="s">
        <v>81</v>
      </c>
      <c r="E230" s="186" t="s">
        <v>181</v>
      </c>
      <c r="F230" s="186" t="s">
        <v>1228</v>
      </c>
      <c r="G230" s="173"/>
      <c r="H230" s="173"/>
      <c r="I230" s="176"/>
      <c r="J230" s="187">
        <f>BK230</f>
        <v>0</v>
      </c>
      <c r="K230" s="173"/>
      <c r="L230" s="178"/>
      <c r="M230" s="179"/>
      <c r="N230" s="180"/>
      <c r="O230" s="180"/>
      <c r="P230" s="181">
        <f>SUM(P231:P254)</f>
        <v>0</v>
      </c>
      <c r="Q230" s="180"/>
      <c r="R230" s="181">
        <f>SUM(R231:R254)</f>
        <v>0</v>
      </c>
      <c r="S230" s="180"/>
      <c r="T230" s="182">
        <f>SUM(T231:T254)</f>
        <v>0</v>
      </c>
      <c r="AR230" s="183" t="s">
        <v>14</v>
      </c>
      <c r="AT230" s="184" t="s">
        <v>81</v>
      </c>
      <c r="AU230" s="184" t="s">
        <v>14</v>
      </c>
      <c r="AY230" s="183" t="s">
        <v>220</v>
      </c>
      <c r="BK230" s="185">
        <f>SUM(BK231:BK254)</f>
        <v>0</v>
      </c>
    </row>
    <row r="231" spans="1:65" s="2" customFormat="1" ht="14.45" customHeight="1">
      <c r="A231" s="34"/>
      <c r="B231" s="35"/>
      <c r="C231" s="188" t="s">
        <v>364</v>
      </c>
      <c r="D231" s="188" t="s">
        <v>222</v>
      </c>
      <c r="E231" s="189" t="s">
        <v>1229</v>
      </c>
      <c r="F231" s="190" t="s">
        <v>1230</v>
      </c>
      <c r="G231" s="191" t="s">
        <v>103</v>
      </c>
      <c r="H231" s="192">
        <v>116.34</v>
      </c>
      <c r="I231" s="193"/>
      <c r="J231" s="194">
        <f>ROUND(I231*H231,2)</f>
        <v>0</v>
      </c>
      <c r="K231" s="190" t="s">
        <v>225</v>
      </c>
      <c r="L231" s="39"/>
      <c r="M231" s="195" t="s">
        <v>1</v>
      </c>
      <c r="N231" s="196" t="s">
        <v>47</v>
      </c>
      <c r="O231" s="71"/>
      <c r="P231" s="197">
        <f>O231*H231</f>
        <v>0</v>
      </c>
      <c r="Q231" s="197">
        <v>0</v>
      </c>
      <c r="R231" s="197">
        <f>Q231*H231</f>
        <v>0</v>
      </c>
      <c r="S231" s="197">
        <v>0</v>
      </c>
      <c r="T231" s="198">
        <f>S231*H231</f>
        <v>0</v>
      </c>
      <c r="U231" s="34"/>
      <c r="V231" s="34"/>
      <c r="W231" s="34"/>
      <c r="X231" s="34"/>
      <c r="Y231" s="34"/>
      <c r="Z231" s="34"/>
      <c r="AA231" s="34"/>
      <c r="AB231" s="34"/>
      <c r="AC231" s="34"/>
      <c r="AD231" s="34"/>
      <c r="AE231" s="34"/>
      <c r="AR231" s="199" t="s">
        <v>226</v>
      </c>
      <c r="AT231" s="199" t="s">
        <v>222</v>
      </c>
      <c r="AU231" s="199" t="s">
        <v>91</v>
      </c>
      <c r="AY231" s="17" t="s">
        <v>220</v>
      </c>
      <c r="BE231" s="200">
        <f>IF(N231="základní",J231,0)</f>
        <v>0</v>
      </c>
      <c r="BF231" s="200">
        <f>IF(N231="snížená",J231,0)</f>
        <v>0</v>
      </c>
      <c r="BG231" s="200">
        <f>IF(N231="zákl. přenesená",J231,0)</f>
        <v>0</v>
      </c>
      <c r="BH231" s="200">
        <f>IF(N231="sníž. přenesená",J231,0)</f>
        <v>0</v>
      </c>
      <c r="BI231" s="200">
        <f>IF(N231="nulová",J231,0)</f>
        <v>0</v>
      </c>
      <c r="BJ231" s="17" t="s">
        <v>14</v>
      </c>
      <c r="BK231" s="200">
        <f>ROUND(I231*H231,2)</f>
        <v>0</v>
      </c>
      <c r="BL231" s="17" t="s">
        <v>226</v>
      </c>
      <c r="BM231" s="199" t="s">
        <v>1231</v>
      </c>
    </row>
    <row r="232" spans="1:65" s="2" customFormat="1" ht="11.25">
      <c r="A232" s="34"/>
      <c r="B232" s="35"/>
      <c r="C232" s="36"/>
      <c r="D232" s="201" t="s">
        <v>228</v>
      </c>
      <c r="E232" s="36"/>
      <c r="F232" s="202" t="s">
        <v>1230</v>
      </c>
      <c r="G232" s="36"/>
      <c r="H232" s="36"/>
      <c r="I232" s="203"/>
      <c r="J232" s="36"/>
      <c r="K232" s="36"/>
      <c r="L232" s="39"/>
      <c r="M232" s="204"/>
      <c r="N232" s="205"/>
      <c r="O232" s="71"/>
      <c r="P232" s="71"/>
      <c r="Q232" s="71"/>
      <c r="R232" s="71"/>
      <c r="S232" s="71"/>
      <c r="T232" s="72"/>
      <c r="U232" s="34"/>
      <c r="V232" s="34"/>
      <c r="W232" s="34"/>
      <c r="X232" s="34"/>
      <c r="Y232" s="34"/>
      <c r="Z232" s="34"/>
      <c r="AA232" s="34"/>
      <c r="AB232" s="34"/>
      <c r="AC232" s="34"/>
      <c r="AD232" s="34"/>
      <c r="AE232" s="34"/>
      <c r="AT232" s="17" t="s">
        <v>228</v>
      </c>
      <c r="AU232" s="17" t="s">
        <v>91</v>
      </c>
    </row>
    <row r="233" spans="1:65" s="2" customFormat="1" ht="29.25">
      <c r="A233" s="34"/>
      <c r="B233" s="35"/>
      <c r="C233" s="36"/>
      <c r="D233" s="201" t="s">
        <v>229</v>
      </c>
      <c r="E233" s="36"/>
      <c r="F233" s="206" t="s">
        <v>1232</v>
      </c>
      <c r="G233" s="36"/>
      <c r="H233" s="36"/>
      <c r="I233" s="203"/>
      <c r="J233" s="36"/>
      <c r="K233" s="36"/>
      <c r="L233" s="39"/>
      <c r="M233" s="204"/>
      <c r="N233" s="205"/>
      <c r="O233" s="71"/>
      <c r="P233" s="71"/>
      <c r="Q233" s="71"/>
      <c r="R233" s="71"/>
      <c r="S233" s="71"/>
      <c r="T233" s="72"/>
      <c r="U233" s="34"/>
      <c r="V233" s="34"/>
      <c r="W233" s="34"/>
      <c r="X233" s="34"/>
      <c r="Y233" s="34"/>
      <c r="Z233" s="34"/>
      <c r="AA233" s="34"/>
      <c r="AB233" s="34"/>
      <c r="AC233" s="34"/>
      <c r="AD233" s="34"/>
      <c r="AE233" s="34"/>
      <c r="AT233" s="17" t="s">
        <v>229</v>
      </c>
      <c r="AU233" s="17" t="s">
        <v>91</v>
      </c>
    </row>
    <row r="234" spans="1:65" s="15" customFormat="1" ht="11.25">
      <c r="B234" s="229"/>
      <c r="C234" s="230"/>
      <c r="D234" s="201" t="s">
        <v>231</v>
      </c>
      <c r="E234" s="231" t="s">
        <v>1</v>
      </c>
      <c r="F234" s="232" t="s">
        <v>1233</v>
      </c>
      <c r="G234" s="230"/>
      <c r="H234" s="231" t="s">
        <v>1</v>
      </c>
      <c r="I234" s="233"/>
      <c r="J234" s="230"/>
      <c r="K234" s="230"/>
      <c r="L234" s="234"/>
      <c r="M234" s="235"/>
      <c r="N234" s="236"/>
      <c r="O234" s="236"/>
      <c r="P234" s="236"/>
      <c r="Q234" s="236"/>
      <c r="R234" s="236"/>
      <c r="S234" s="236"/>
      <c r="T234" s="237"/>
      <c r="AT234" s="238" t="s">
        <v>231</v>
      </c>
      <c r="AU234" s="238" t="s">
        <v>91</v>
      </c>
      <c r="AV234" s="15" t="s">
        <v>14</v>
      </c>
      <c r="AW234" s="15" t="s">
        <v>36</v>
      </c>
      <c r="AX234" s="15" t="s">
        <v>82</v>
      </c>
      <c r="AY234" s="238" t="s">
        <v>220</v>
      </c>
    </row>
    <row r="235" spans="1:65" s="13" customFormat="1" ht="11.25">
      <c r="B235" s="207"/>
      <c r="C235" s="208"/>
      <c r="D235" s="201" t="s">
        <v>231</v>
      </c>
      <c r="E235" s="209" t="s">
        <v>1</v>
      </c>
      <c r="F235" s="210" t="s">
        <v>1234</v>
      </c>
      <c r="G235" s="208"/>
      <c r="H235" s="211">
        <v>71.14</v>
      </c>
      <c r="I235" s="212"/>
      <c r="J235" s="208"/>
      <c r="K235" s="208"/>
      <c r="L235" s="213"/>
      <c r="M235" s="214"/>
      <c r="N235" s="215"/>
      <c r="O235" s="215"/>
      <c r="P235" s="215"/>
      <c r="Q235" s="215"/>
      <c r="R235" s="215"/>
      <c r="S235" s="215"/>
      <c r="T235" s="216"/>
      <c r="AT235" s="217" t="s">
        <v>231</v>
      </c>
      <c r="AU235" s="217" t="s">
        <v>91</v>
      </c>
      <c r="AV235" s="13" t="s">
        <v>91</v>
      </c>
      <c r="AW235" s="13" t="s">
        <v>36</v>
      </c>
      <c r="AX235" s="13" t="s">
        <v>82</v>
      </c>
      <c r="AY235" s="217" t="s">
        <v>220</v>
      </c>
    </row>
    <row r="236" spans="1:65" s="13" customFormat="1" ht="11.25">
      <c r="B236" s="207"/>
      <c r="C236" s="208"/>
      <c r="D236" s="201" t="s">
        <v>231</v>
      </c>
      <c r="E236" s="209" t="s">
        <v>1</v>
      </c>
      <c r="F236" s="210" t="s">
        <v>1235</v>
      </c>
      <c r="G236" s="208"/>
      <c r="H236" s="211">
        <v>27.32</v>
      </c>
      <c r="I236" s="212"/>
      <c r="J236" s="208"/>
      <c r="K236" s="208"/>
      <c r="L236" s="213"/>
      <c r="M236" s="214"/>
      <c r="N236" s="215"/>
      <c r="O236" s="215"/>
      <c r="P236" s="215"/>
      <c r="Q236" s="215"/>
      <c r="R236" s="215"/>
      <c r="S236" s="215"/>
      <c r="T236" s="216"/>
      <c r="AT236" s="217" t="s">
        <v>231</v>
      </c>
      <c r="AU236" s="217" t="s">
        <v>91</v>
      </c>
      <c r="AV236" s="13" t="s">
        <v>91</v>
      </c>
      <c r="AW236" s="13" t="s">
        <v>36</v>
      </c>
      <c r="AX236" s="13" t="s">
        <v>82</v>
      </c>
      <c r="AY236" s="217" t="s">
        <v>220</v>
      </c>
    </row>
    <row r="237" spans="1:65" s="13" customFormat="1" ht="11.25">
      <c r="B237" s="207"/>
      <c r="C237" s="208"/>
      <c r="D237" s="201" t="s">
        <v>231</v>
      </c>
      <c r="E237" s="209" t="s">
        <v>1</v>
      </c>
      <c r="F237" s="210" t="s">
        <v>1236</v>
      </c>
      <c r="G237" s="208"/>
      <c r="H237" s="211">
        <v>17.88</v>
      </c>
      <c r="I237" s="212"/>
      <c r="J237" s="208"/>
      <c r="K237" s="208"/>
      <c r="L237" s="213"/>
      <c r="M237" s="214"/>
      <c r="N237" s="215"/>
      <c r="O237" s="215"/>
      <c r="P237" s="215"/>
      <c r="Q237" s="215"/>
      <c r="R237" s="215"/>
      <c r="S237" s="215"/>
      <c r="T237" s="216"/>
      <c r="AT237" s="217" t="s">
        <v>231</v>
      </c>
      <c r="AU237" s="217" t="s">
        <v>91</v>
      </c>
      <c r="AV237" s="13" t="s">
        <v>91</v>
      </c>
      <c r="AW237" s="13" t="s">
        <v>36</v>
      </c>
      <c r="AX237" s="13" t="s">
        <v>82</v>
      </c>
      <c r="AY237" s="217" t="s">
        <v>220</v>
      </c>
    </row>
    <row r="238" spans="1:65" s="14" customFormat="1" ht="11.25">
      <c r="B238" s="218"/>
      <c r="C238" s="219"/>
      <c r="D238" s="201" t="s">
        <v>231</v>
      </c>
      <c r="E238" s="220" t="s">
        <v>1</v>
      </c>
      <c r="F238" s="221" t="s">
        <v>233</v>
      </c>
      <c r="G238" s="219"/>
      <c r="H238" s="222">
        <v>116.34</v>
      </c>
      <c r="I238" s="223"/>
      <c r="J238" s="219"/>
      <c r="K238" s="219"/>
      <c r="L238" s="224"/>
      <c r="M238" s="225"/>
      <c r="N238" s="226"/>
      <c r="O238" s="226"/>
      <c r="P238" s="226"/>
      <c r="Q238" s="226"/>
      <c r="R238" s="226"/>
      <c r="S238" s="226"/>
      <c r="T238" s="227"/>
      <c r="AT238" s="228" t="s">
        <v>231</v>
      </c>
      <c r="AU238" s="228" t="s">
        <v>91</v>
      </c>
      <c r="AV238" s="14" t="s">
        <v>226</v>
      </c>
      <c r="AW238" s="14" t="s">
        <v>36</v>
      </c>
      <c r="AX238" s="14" t="s">
        <v>14</v>
      </c>
      <c r="AY238" s="228" t="s">
        <v>220</v>
      </c>
    </row>
    <row r="239" spans="1:65" s="2" customFormat="1" ht="24.2" customHeight="1">
      <c r="A239" s="34"/>
      <c r="B239" s="35"/>
      <c r="C239" s="188" t="s">
        <v>7</v>
      </c>
      <c r="D239" s="188" t="s">
        <v>222</v>
      </c>
      <c r="E239" s="189" t="s">
        <v>1237</v>
      </c>
      <c r="F239" s="190" t="s">
        <v>1238</v>
      </c>
      <c r="G239" s="191" t="s">
        <v>103</v>
      </c>
      <c r="H239" s="192">
        <v>5</v>
      </c>
      <c r="I239" s="193"/>
      <c r="J239" s="194">
        <f>ROUND(I239*H239,2)</f>
        <v>0</v>
      </c>
      <c r="K239" s="190" t="s">
        <v>225</v>
      </c>
      <c r="L239" s="39"/>
      <c r="M239" s="195" t="s">
        <v>1</v>
      </c>
      <c r="N239" s="196" t="s">
        <v>47</v>
      </c>
      <c r="O239" s="71"/>
      <c r="P239" s="197">
        <f>O239*H239</f>
        <v>0</v>
      </c>
      <c r="Q239" s="197">
        <v>0</v>
      </c>
      <c r="R239" s="197">
        <f>Q239*H239</f>
        <v>0</v>
      </c>
      <c r="S239" s="197">
        <v>0</v>
      </c>
      <c r="T239" s="198">
        <f>S239*H239</f>
        <v>0</v>
      </c>
      <c r="U239" s="34"/>
      <c r="V239" s="34"/>
      <c r="W239" s="34"/>
      <c r="X239" s="34"/>
      <c r="Y239" s="34"/>
      <c r="Z239" s="34"/>
      <c r="AA239" s="34"/>
      <c r="AB239" s="34"/>
      <c r="AC239" s="34"/>
      <c r="AD239" s="34"/>
      <c r="AE239" s="34"/>
      <c r="AR239" s="199" t="s">
        <v>226</v>
      </c>
      <c r="AT239" s="199" t="s">
        <v>222</v>
      </c>
      <c r="AU239" s="199" t="s">
        <v>91</v>
      </c>
      <c r="AY239" s="17" t="s">
        <v>220</v>
      </c>
      <c r="BE239" s="200">
        <f>IF(N239="základní",J239,0)</f>
        <v>0</v>
      </c>
      <c r="BF239" s="200">
        <f>IF(N239="snížená",J239,0)</f>
        <v>0</v>
      </c>
      <c r="BG239" s="200">
        <f>IF(N239="zákl. přenesená",J239,0)</f>
        <v>0</v>
      </c>
      <c r="BH239" s="200">
        <f>IF(N239="sníž. přenesená",J239,0)</f>
        <v>0</v>
      </c>
      <c r="BI239" s="200">
        <f>IF(N239="nulová",J239,0)</f>
        <v>0</v>
      </c>
      <c r="BJ239" s="17" t="s">
        <v>14</v>
      </c>
      <c r="BK239" s="200">
        <f>ROUND(I239*H239,2)</f>
        <v>0</v>
      </c>
      <c r="BL239" s="17" t="s">
        <v>226</v>
      </c>
      <c r="BM239" s="199" t="s">
        <v>1239</v>
      </c>
    </row>
    <row r="240" spans="1:65" s="2" customFormat="1" ht="11.25">
      <c r="A240" s="34"/>
      <c r="B240" s="35"/>
      <c r="C240" s="36"/>
      <c r="D240" s="201" t="s">
        <v>228</v>
      </c>
      <c r="E240" s="36"/>
      <c r="F240" s="202" t="s">
        <v>1238</v>
      </c>
      <c r="G240" s="36"/>
      <c r="H240" s="36"/>
      <c r="I240" s="203"/>
      <c r="J240" s="36"/>
      <c r="K240" s="36"/>
      <c r="L240" s="39"/>
      <c r="M240" s="204"/>
      <c r="N240" s="205"/>
      <c r="O240" s="71"/>
      <c r="P240" s="71"/>
      <c r="Q240" s="71"/>
      <c r="R240" s="71"/>
      <c r="S240" s="71"/>
      <c r="T240" s="72"/>
      <c r="U240" s="34"/>
      <c r="V240" s="34"/>
      <c r="W240" s="34"/>
      <c r="X240" s="34"/>
      <c r="Y240" s="34"/>
      <c r="Z240" s="34"/>
      <c r="AA240" s="34"/>
      <c r="AB240" s="34"/>
      <c r="AC240" s="34"/>
      <c r="AD240" s="34"/>
      <c r="AE240" s="34"/>
      <c r="AT240" s="17" t="s">
        <v>228</v>
      </c>
      <c r="AU240" s="17" t="s">
        <v>91</v>
      </c>
    </row>
    <row r="241" spans="1:65" s="2" customFormat="1" ht="29.25">
      <c r="A241" s="34"/>
      <c r="B241" s="35"/>
      <c r="C241" s="36"/>
      <c r="D241" s="201" t="s">
        <v>229</v>
      </c>
      <c r="E241" s="36"/>
      <c r="F241" s="206" t="s">
        <v>1240</v>
      </c>
      <c r="G241" s="36"/>
      <c r="H241" s="36"/>
      <c r="I241" s="203"/>
      <c r="J241" s="36"/>
      <c r="K241" s="36"/>
      <c r="L241" s="39"/>
      <c r="M241" s="204"/>
      <c r="N241" s="205"/>
      <c r="O241" s="71"/>
      <c r="P241" s="71"/>
      <c r="Q241" s="71"/>
      <c r="R241" s="71"/>
      <c r="S241" s="71"/>
      <c r="T241" s="72"/>
      <c r="U241" s="34"/>
      <c r="V241" s="34"/>
      <c r="W241" s="34"/>
      <c r="X241" s="34"/>
      <c r="Y241" s="34"/>
      <c r="Z241" s="34"/>
      <c r="AA241" s="34"/>
      <c r="AB241" s="34"/>
      <c r="AC241" s="34"/>
      <c r="AD241" s="34"/>
      <c r="AE241" s="34"/>
      <c r="AT241" s="17" t="s">
        <v>229</v>
      </c>
      <c r="AU241" s="17" t="s">
        <v>91</v>
      </c>
    </row>
    <row r="242" spans="1:65" s="13" customFormat="1" ht="11.25">
      <c r="B242" s="207"/>
      <c r="C242" s="208"/>
      <c r="D242" s="201" t="s">
        <v>231</v>
      </c>
      <c r="E242" s="209" t="s">
        <v>1</v>
      </c>
      <c r="F242" s="210" t="s">
        <v>1241</v>
      </c>
      <c r="G242" s="208"/>
      <c r="H242" s="211">
        <v>5</v>
      </c>
      <c r="I242" s="212"/>
      <c r="J242" s="208"/>
      <c r="K242" s="208"/>
      <c r="L242" s="213"/>
      <c r="M242" s="214"/>
      <c r="N242" s="215"/>
      <c r="O242" s="215"/>
      <c r="P242" s="215"/>
      <c r="Q242" s="215"/>
      <c r="R242" s="215"/>
      <c r="S242" s="215"/>
      <c r="T242" s="216"/>
      <c r="AT242" s="217" t="s">
        <v>231</v>
      </c>
      <c r="AU242" s="217" t="s">
        <v>91</v>
      </c>
      <c r="AV242" s="13" t="s">
        <v>91</v>
      </c>
      <c r="AW242" s="13" t="s">
        <v>36</v>
      </c>
      <c r="AX242" s="13" t="s">
        <v>82</v>
      </c>
      <c r="AY242" s="217" t="s">
        <v>220</v>
      </c>
    </row>
    <row r="243" spans="1:65" s="14" customFormat="1" ht="11.25">
      <c r="B243" s="218"/>
      <c r="C243" s="219"/>
      <c r="D243" s="201" t="s">
        <v>231</v>
      </c>
      <c r="E243" s="220" t="s">
        <v>1242</v>
      </c>
      <c r="F243" s="221" t="s">
        <v>233</v>
      </c>
      <c r="G243" s="219"/>
      <c r="H243" s="222">
        <v>5</v>
      </c>
      <c r="I243" s="223"/>
      <c r="J243" s="219"/>
      <c r="K243" s="219"/>
      <c r="L243" s="224"/>
      <c r="M243" s="225"/>
      <c r="N243" s="226"/>
      <c r="O243" s="226"/>
      <c r="P243" s="226"/>
      <c r="Q243" s="226"/>
      <c r="R243" s="226"/>
      <c r="S243" s="226"/>
      <c r="T243" s="227"/>
      <c r="AT243" s="228" t="s">
        <v>231</v>
      </c>
      <c r="AU243" s="228" t="s">
        <v>91</v>
      </c>
      <c r="AV243" s="14" t="s">
        <v>226</v>
      </c>
      <c r="AW243" s="14" t="s">
        <v>36</v>
      </c>
      <c r="AX243" s="14" t="s">
        <v>14</v>
      </c>
      <c r="AY243" s="228" t="s">
        <v>220</v>
      </c>
    </row>
    <row r="244" spans="1:65" s="2" customFormat="1" ht="24.2" customHeight="1">
      <c r="A244" s="34"/>
      <c r="B244" s="35"/>
      <c r="C244" s="188" t="s">
        <v>386</v>
      </c>
      <c r="D244" s="188" t="s">
        <v>222</v>
      </c>
      <c r="E244" s="189" t="s">
        <v>1243</v>
      </c>
      <c r="F244" s="190" t="s">
        <v>1244</v>
      </c>
      <c r="G244" s="191" t="s">
        <v>103</v>
      </c>
      <c r="H244" s="192">
        <v>107.4</v>
      </c>
      <c r="I244" s="193"/>
      <c r="J244" s="194">
        <f>ROUND(I244*H244,2)</f>
        <v>0</v>
      </c>
      <c r="K244" s="190" t="s">
        <v>225</v>
      </c>
      <c r="L244" s="39"/>
      <c r="M244" s="195" t="s">
        <v>1</v>
      </c>
      <c r="N244" s="196" t="s">
        <v>47</v>
      </c>
      <c r="O244" s="71"/>
      <c r="P244" s="197">
        <f>O244*H244</f>
        <v>0</v>
      </c>
      <c r="Q244" s="197">
        <v>0</v>
      </c>
      <c r="R244" s="197">
        <f>Q244*H244</f>
        <v>0</v>
      </c>
      <c r="S244" s="197">
        <v>0</v>
      </c>
      <c r="T244" s="198">
        <f>S244*H244</f>
        <v>0</v>
      </c>
      <c r="U244" s="34"/>
      <c r="V244" s="34"/>
      <c r="W244" s="34"/>
      <c r="X244" s="34"/>
      <c r="Y244" s="34"/>
      <c r="Z244" s="34"/>
      <c r="AA244" s="34"/>
      <c r="AB244" s="34"/>
      <c r="AC244" s="34"/>
      <c r="AD244" s="34"/>
      <c r="AE244" s="34"/>
      <c r="AR244" s="199" t="s">
        <v>226</v>
      </c>
      <c r="AT244" s="199" t="s">
        <v>222</v>
      </c>
      <c r="AU244" s="199" t="s">
        <v>91</v>
      </c>
      <c r="AY244" s="17" t="s">
        <v>220</v>
      </c>
      <c r="BE244" s="200">
        <f>IF(N244="základní",J244,0)</f>
        <v>0</v>
      </c>
      <c r="BF244" s="200">
        <f>IF(N244="snížená",J244,0)</f>
        <v>0</v>
      </c>
      <c r="BG244" s="200">
        <f>IF(N244="zákl. přenesená",J244,0)</f>
        <v>0</v>
      </c>
      <c r="BH244" s="200">
        <f>IF(N244="sníž. přenesená",J244,0)</f>
        <v>0</v>
      </c>
      <c r="BI244" s="200">
        <f>IF(N244="nulová",J244,0)</f>
        <v>0</v>
      </c>
      <c r="BJ244" s="17" t="s">
        <v>14</v>
      </c>
      <c r="BK244" s="200">
        <f>ROUND(I244*H244,2)</f>
        <v>0</v>
      </c>
      <c r="BL244" s="17" t="s">
        <v>226</v>
      </c>
      <c r="BM244" s="199" t="s">
        <v>1245</v>
      </c>
    </row>
    <row r="245" spans="1:65" s="2" customFormat="1" ht="19.5">
      <c r="A245" s="34"/>
      <c r="B245" s="35"/>
      <c r="C245" s="36"/>
      <c r="D245" s="201" t="s">
        <v>228</v>
      </c>
      <c r="E245" s="36"/>
      <c r="F245" s="202" t="s">
        <v>1244</v>
      </c>
      <c r="G245" s="36"/>
      <c r="H245" s="36"/>
      <c r="I245" s="203"/>
      <c r="J245" s="36"/>
      <c r="K245" s="36"/>
      <c r="L245" s="39"/>
      <c r="M245" s="204"/>
      <c r="N245" s="205"/>
      <c r="O245" s="71"/>
      <c r="P245" s="71"/>
      <c r="Q245" s="71"/>
      <c r="R245" s="71"/>
      <c r="S245" s="71"/>
      <c r="T245" s="72"/>
      <c r="U245" s="34"/>
      <c r="V245" s="34"/>
      <c r="W245" s="34"/>
      <c r="X245" s="34"/>
      <c r="Y245" s="34"/>
      <c r="Z245" s="34"/>
      <c r="AA245" s="34"/>
      <c r="AB245" s="34"/>
      <c r="AC245" s="34"/>
      <c r="AD245" s="34"/>
      <c r="AE245" s="34"/>
      <c r="AT245" s="17" t="s">
        <v>228</v>
      </c>
      <c r="AU245" s="17" t="s">
        <v>91</v>
      </c>
    </row>
    <row r="246" spans="1:65" s="2" customFormat="1" ht="29.25">
      <c r="A246" s="34"/>
      <c r="B246" s="35"/>
      <c r="C246" s="36"/>
      <c r="D246" s="201" t="s">
        <v>229</v>
      </c>
      <c r="E246" s="36"/>
      <c r="F246" s="206" t="s">
        <v>1240</v>
      </c>
      <c r="G246" s="36"/>
      <c r="H246" s="36"/>
      <c r="I246" s="203"/>
      <c r="J246" s="36"/>
      <c r="K246" s="36"/>
      <c r="L246" s="39"/>
      <c r="M246" s="204"/>
      <c r="N246" s="205"/>
      <c r="O246" s="71"/>
      <c r="P246" s="71"/>
      <c r="Q246" s="71"/>
      <c r="R246" s="71"/>
      <c r="S246" s="71"/>
      <c r="T246" s="72"/>
      <c r="U246" s="34"/>
      <c r="V246" s="34"/>
      <c r="W246" s="34"/>
      <c r="X246" s="34"/>
      <c r="Y246" s="34"/>
      <c r="Z246" s="34"/>
      <c r="AA246" s="34"/>
      <c r="AB246" s="34"/>
      <c r="AC246" s="34"/>
      <c r="AD246" s="34"/>
      <c r="AE246" s="34"/>
      <c r="AT246" s="17" t="s">
        <v>229</v>
      </c>
      <c r="AU246" s="17" t="s">
        <v>91</v>
      </c>
    </row>
    <row r="247" spans="1:65" s="15" customFormat="1" ht="11.25">
      <c r="B247" s="229"/>
      <c r="C247" s="230"/>
      <c r="D247" s="201" t="s">
        <v>231</v>
      </c>
      <c r="E247" s="231" t="s">
        <v>1</v>
      </c>
      <c r="F247" s="232" t="s">
        <v>1246</v>
      </c>
      <c r="G247" s="230"/>
      <c r="H247" s="231" t="s">
        <v>1</v>
      </c>
      <c r="I247" s="233"/>
      <c r="J247" s="230"/>
      <c r="K247" s="230"/>
      <c r="L247" s="234"/>
      <c r="M247" s="235"/>
      <c r="N247" s="236"/>
      <c r="O247" s="236"/>
      <c r="P247" s="236"/>
      <c r="Q247" s="236"/>
      <c r="R247" s="236"/>
      <c r="S247" s="236"/>
      <c r="T247" s="237"/>
      <c r="AT247" s="238" t="s">
        <v>231</v>
      </c>
      <c r="AU247" s="238" t="s">
        <v>91</v>
      </c>
      <c r="AV247" s="15" t="s">
        <v>14</v>
      </c>
      <c r="AW247" s="15" t="s">
        <v>36</v>
      </c>
      <c r="AX247" s="15" t="s">
        <v>82</v>
      </c>
      <c r="AY247" s="238" t="s">
        <v>220</v>
      </c>
    </row>
    <row r="248" spans="1:65" s="13" customFormat="1" ht="11.25">
      <c r="B248" s="207"/>
      <c r="C248" s="208"/>
      <c r="D248" s="201" t="s">
        <v>231</v>
      </c>
      <c r="E248" s="209" t="s">
        <v>1</v>
      </c>
      <c r="F248" s="210" t="s">
        <v>1247</v>
      </c>
      <c r="G248" s="208"/>
      <c r="H248" s="211">
        <v>35.57</v>
      </c>
      <c r="I248" s="212"/>
      <c r="J248" s="208"/>
      <c r="K248" s="208"/>
      <c r="L248" s="213"/>
      <c r="M248" s="214"/>
      <c r="N248" s="215"/>
      <c r="O248" s="215"/>
      <c r="P248" s="215"/>
      <c r="Q248" s="215"/>
      <c r="R248" s="215"/>
      <c r="S248" s="215"/>
      <c r="T248" s="216"/>
      <c r="AT248" s="217" t="s">
        <v>231</v>
      </c>
      <c r="AU248" s="217" t="s">
        <v>91</v>
      </c>
      <c r="AV248" s="13" t="s">
        <v>91</v>
      </c>
      <c r="AW248" s="13" t="s">
        <v>36</v>
      </c>
      <c r="AX248" s="13" t="s">
        <v>82</v>
      </c>
      <c r="AY248" s="217" t="s">
        <v>220</v>
      </c>
    </row>
    <row r="249" spans="1:65" s="13" customFormat="1" ht="11.25">
      <c r="B249" s="207"/>
      <c r="C249" s="208"/>
      <c r="D249" s="201" t="s">
        <v>231</v>
      </c>
      <c r="E249" s="209" t="s">
        <v>1</v>
      </c>
      <c r="F249" s="210" t="s">
        <v>1248</v>
      </c>
      <c r="G249" s="208"/>
      <c r="H249" s="211">
        <v>13.66</v>
      </c>
      <c r="I249" s="212"/>
      <c r="J249" s="208"/>
      <c r="K249" s="208"/>
      <c r="L249" s="213"/>
      <c r="M249" s="214"/>
      <c r="N249" s="215"/>
      <c r="O249" s="215"/>
      <c r="P249" s="215"/>
      <c r="Q249" s="215"/>
      <c r="R249" s="215"/>
      <c r="S249" s="215"/>
      <c r="T249" s="216"/>
      <c r="AT249" s="217" t="s">
        <v>231</v>
      </c>
      <c r="AU249" s="217" t="s">
        <v>91</v>
      </c>
      <c r="AV249" s="13" t="s">
        <v>91</v>
      </c>
      <c r="AW249" s="13" t="s">
        <v>36</v>
      </c>
      <c r="AX249" s="13" t="s">
        <v>82</v>
      </c>
      <c r="AY249" s="217" t="s">
        <v>220</v>
      </c>
    </row>
    <row r="250" spans="1:65" s="13" customFormat="1" ht="11.25">
      <c r="B250" s="207"/>
      <c r="C250" s="208"/>
      <c r="D250" s="201" t="s">
        <v>231</v>
      </c>
      <c r="E250" s="209" t="s">
        <v>1</v>
      </c>
      <c r="F250" s="210" t="s">
        <v>1249</v>
      </c>
      <c r="G250" s="208"/>
      <c r="H250" s="211">
        <v>8.94</v>
      </c>
      <c r="I250" s="212"/>
      <c r="J250" s="208"/>
      <c r="K250" s="208"/>
      <c r="L250" s="213"/>
      <c r="M250" s="214"/>
      <c r="N250" s="215"/>
      <c r="O250" s="215"/>
      <c r="P250" s="215"/>
      <c r="Q250" s="215"/>
      <c r="R250" s="215"/>
      <c r="S250" s="215"/>
      <c r="T250" s="216"/>
      <c r="AT250" s="217" t="s">
        <v>231</v>
      </c>
      <c r="AU250" s="217" t="s">
        <v>91</v>
      </c>
      <c r="AV250" s="13" t="s">
        <v>91</v>
      </c>
      <c r="AW250" s="13" t="s">
        <v>36</v>
      </c>
      <c r="AX250" s="13" t="s">
        <v>82</v>
      </c>
      <c r="AY250" s="217" t="s">
        <v>220</v>
      </c>
    </row>
    <row r="251" spans="1:65" s="15" customFormat="1" ht="11.25">
      <c r="B251" s="229"/>
      <c r="C251" s="230"/>
      <c r="D251" s="201" t="s">
        <v>231</v>
      </c>
      <c r="E251" s="231" t="s">
        <v>1</v>
      </c>
      <c r="F251" s="232" t="s">
        <v>1250</v>
      </c>
      <c r="G251" s="230"/>
      <c r="H251" s="231" t="s">
        <v>1</v>
      </c>
      <c r="I251" s="233"/>
      <c r="J251" s="230"/>
      <c r="K251" s="230"/>
      <c r="L251" s="234"/>
      <c r="M251" s="235"/>
      <c r="N251" s="236"/>
      <c r="O251" s="236"/>
      <c r="P251" s="236"/>
      <c r="Q251" s="236"/>
      <c r="R251" s="236"/>
      <c r="S251" s="236"/>
      <c r="T251" s="237"/>
      <c r="AT251" s="238" t="s">
        <v>231</v>
      </c>
      <c r="AU251" s="238" t="s">
        <v>91</v>
      </c>
      <c r="AV251" s="15" t="s">
        <v>14</v>
      </c>
      <c r="AW251" s="15" t="s">
        <v>36</v>
      </c>
      <c r="AX251" s="15" t="s">
        <v>82</v>
      </c>
      <c r="AY251" s="238" t="s">
        <v>220</v>
      </c>
    </row>
    <row r="252" spans="1:65" s="13" customFormat="1" ht="11.25">
      <c r="B252" s="207"/>
      <c r="C252" s="208"/>
      <c r="D252" s="201" t="s">
        <v>231</v>
      </c>
      <c r="E252" s="209" t="s">
        <v>1</v>
      </c>
      <c r="F252" s="210" t="s">
        <v>1247</v>
      </c>
      <c r="G252" s="208"/>
      <c r="H252" s="211">
        <v>35.57</v>
      </c>
      <c r="I252" s="212"/>
      <c r="J252" s="208"/>
      <c r="K252" s="208"/>
      <c r="L252" s="213"/>
      <c r="M252" s="214"/>
      <c r="N252" s="215"/>
      <c r="O252" s="215"/>
      <c r="P252" s="215"/>
      <c r="Q252" s="215"/>
      <c r="R252" s="215"/>
      <c r="S252" s="215"/>
      <c r="T252" s="216"/>
      <c r="AT252" s="217" t="s">
        <v>231</v>
      </c>
      <c r="AU252" s="217" t="s">
        <v>91</v>
      </c>
      <c r="AV252" s="13" t="s">
        <v>91</v>
      </c>
      <c r="AW252" s="13" t="s">
        <v>36</v>
      </c>
      <c r="AX252" s="13" t="s">
        <v>82</v>
      </c>
      <c r="AY252" s="217" t="s">
        <v>220</v>
      </c>
    </row>
    <row r="253" spans="1:65" s="13" customFormat="1" ht="11.25">
      <c r="B253" s="207"/>
      <c r="C253" s="208"/>
      <c r="D253" s="201" t="s">
        <v>231</v>
      </c>
      <c r="E253" s="209" t="s">
        <v>1</v>
      </c>
      <c r="F253" s="210" t="s">
        <v>1248</v>
      </c>
      <c r="G253" s="208"/>
      <c r="H253" s="211">
        <v>13.66</v>
      </c>
      <c r="I253" s="212"/>
      <c r="J253" s="208"/>
      <c r="K253" s="208"/>
      <c r="L253" s="213"/>
      <c r="M253" s="214"/>
      <c r="N253" s="215"/>
      <c r="O253" s="215"/>
      <c r="P253" s="215"/>
      <c r="Q253" s="215"/>
      <c r="R253" s="215"/>
      <c r="S253" s="215"/>
      <c r="T253" s="216"/>
      <c r="AT253" s="217" t="s">
        <v>231</v>
      </c>
      <c r="AU253" s="217" t="s">
        <v>91</v>
      </c>
      <c r="AV253" s="13" t="s">
        <v>91</v>
      </c>
      <c r="AW253" s="13" t="s">
        <v>36</v>
      </c>
      <c r="AX253" s="13" t="s">
        <v>82</v>
      </c>
      <c r="AY253" s="217" t="s">
        <v>220</v>
      </c>
    </row>
    <row r="254" spans="1:65" s="14" customFormat="1" ht="11.25">
      <c r="B254" s="218"/>
      <c r="C254" s="219"/>
      <c r="D254" s="201" t="s">
        <v>231</v>
      </c>
      <c r="E254" s="220" t="s">
        <v>1</v>
      </c>
      <c r="F254" s="221" t="s">
        <v>233</v>
      </c>
      <c r="G254" s="219"/>
      <c r="H254" s="222">
        <v>107.4</v>
      </c>
      <c r="I254" s="223"/>
      <c r="J254" s="219"/>
      <c r="K254" s="219"/>
      <c r="L254" s="224"/>
      <c r="M254" s="225"/>
      <c r="N254" s="226"/>
      <c r="O254" s="226"/>
      <c r="P254" s="226"/>
      <c r="Q254" s="226"/>
      <c r="R254" s="226"/>
      <c r="S254" s="226"/>
      <c r="T254" s="227"/>
      <c r="AT254" s="228" t="s">
        <v>231</v>
      </c>
      <c r="AU254" s="228" t="s">
        <v>91</v>
      </c>
      <c r="AV254" s="14" t="s">
        <v>226</v>
      </c>
      <c r="AW254" s="14" t="s">
        <v>36</v>
      </c>
      <c r="AX254" s="14" t="s">
        <v>14</v>
      </c>
      <c r="AY254" s="228" t="s">
        <v>220</v>
      </c>
    </row>
    <row r="255" spans="1:65" s="12" customFormat="1" ht="22.9" customHeight="1">
      <c r="B255" s="172"/>
      <c r="C255" s="173"/>
      <c r="D255" s="174" t="s">
        <v>81</v>
      </c>
      <c r="E255" s="186" t="s">
        <v>226</v>
      </c>
      <c r="F255" s="186" t="s">
        <v>489</v>
      </c>
      <c r="G255" s="173"/>
      <c r="H255" s="173"/>
      <c r="I255" s="176"/>
      <c r="J255" s="187">
        <f>BK255</f>
        <v>0</v>
      </c>
      <c r="K255" s="173"/>
      <c r="L255" s="178"/>
      <c r="M255" s="179"/>
      <c r="N255" s="180"/>
      <c r="O255" s="180"/>
      <c r="P255" s="181">
        <f>SUM(P256:P274)</f>
        <v>0</v>
      </c>
      <c r="Q255" s="180"/>
      <c r="R255" s="181">
        <f>SUM(R256:R274)</f>
        <v>1.5288080000000001E-2</v>
      </c>
      <c r="S255" s="180"/>
      <c r="T255" s="182">
        <f>SUM(T256:T274)</f>
        <v>0</v>
      </c>
      <c r="AR255" s="183" t="s">
        <v>14</v>
      </c>
      <c r="AT255" s="184" t="s">
        <v>81</v>
      </c>
      <c r="AU255" s="184" t="s">
        <v>14</v>
      </c>
      <c r="AY255" s="183" t="s">
        <v>220</v>
      </c>
      <c r="BK255" s="185">
        <f>SUM(BK256:BK274)</f>
        <v>0</v>
      </c>
    </row>
    <row r="256" spans="1:65" s="2" customFormat="1" ht="24.2" customHeight="1">
      <c r="A256" s="34"/>
      <c r="B256" s="35"/>
      <c r="C256" s="188" t="s">
        <v>141</v>
      </c>
      <c r="D256" s="188" t="s">
        <v>222</v>
      </c>
      <c r="E256" s="189" t="s">
        <v>1251</v>
      </c>
      <c r="F256" s="190" t="s">
        <v>1252</v>
      </c>
      <c r="G256" s="191" t="s">
        <v>131</v>
      </c>
      <c r="H256" s="192">
        <v>0.49199999999999999</v>
      </c>
      <c r="I256" s="193"/>
      <c r="J256" s="194">
        <f>ROUND(I256*H256,2)</f>
        <v>0</v>
      </c>
      <c r="K256" s="190" t="s">
        <v>225</v>
      </c>
      <c r="L256" s="39"/>
      <c r="M256" s="195" t="s">
        <v>1</v>
      </c>
      <c r="N256" s="196" t="s">
        <v>47</v>
      </c>
      <c r="O256" s="71"/>
      <c r="P256" s="197">
        <f>O256*H256</f>
        <v>0</v>
      </c>
      <c r="Q256" s="197">
        <v>0</v>
      </c>
      <c r="R256" s="197">
        <f>Q256*H256</f>
        <v>0</v>
      </c>
      <c r="S256" s="197">
        <v>0</v>
      </c>
      <c r="T256" s="198">
        <f>S256*H256</f>
        <v>0</v>
      </c>
      <c r="U256" s="34"/>
      <c r="V256" s="34"/>
      <c r="W256" s="34"/>
      <c r="X256" s="34"/>
      <c r="Y256" s="34"/>
      <c r="Z256" s="34"/>
      <c r="AA256" s="34"/>
      <c r="AB256" s="34"/>
      <c r="AC256" s="34"/>
      <c r="AD256" s="34"/>
      <c r="AE256" s="34"/>
      <c r="AR256" s="199" t="s">
        <v>226</v>
      </c>
      <c r="AT256" s="199" t="s">
        <v>222</v>
      </c>
      <c r="AU256" s="199" t="s">
        <v>91</v>
      </c>
      <c r="AY256" s="17" t="s">
        <v>220</v>
      </c>
      <c r="BE256" s="200">
        <f>IF(N256="základní",J256,0)</f>
        <v>0</v>
      </c>
      <c r="BF256" s="200">
        <f>IF(N256="snížená",J256,0)</f>
        <v>0</v>
      </c>
      <c r="BG256" s="200">
        <f>IF(N256="zákl. přenesená",J256,0)</f>
        <v>0</v>
      </c>
      <c r="BH256" s="200">
        <f>IF(N256="sníž. přenesená",J256,0)</f>
        <v>0</v>
      </c>
      <c r="BI256" s="200">
        <f>IF(N256="nulová",J256,0)</f>
        <v>0</v>
      </c>
      <c r="BJ256" s="17" t="s">
        <v>14</v>
      </c>
      <c r="BK256" s="200">
        <f>ROUND(I256*H256,2)</f>
        <v>0</v>
      </c>
      <c r="BL256" s="17" t="s">
        <v>226</v>
      </c>
      <c r="BM256" s="199" t="s">
        <v>1253</v>
      </c>
    </row>
    <row r="257" spans="1:65" s="2" customFormat="1" ht="19.5">
      <c r="A257" s="34"/>
      <c r="B257" s="35"/>
      <c r="C257" s="36"/>
      <c r="D257" s="201" t="s">
        <v>228</v>
      </c>
      <c r="E257" s="36"/>
      <c r="F257" s="202" t="s">
        <v>1252</v>
      </c>
      <c r="G257" s="36"/>
      <c r="H257" s="36"/>
      <c r="I257" s="203"/>
      <c r="J257" s="36"/>
      <c r="K257" s="36"/>
      <c r="L257" s="39"/>
      <c r="M257" s="204"/>
      <c r="N257" s="205"/>
      <c r="O257" s="71"/>
      <c r="P257" s="71"/>
      <c r="Q257" s="71"/>
      <c r="R257" s="71"/>
      <c r="S257" s="71"/>
      <c r="T257" s="72"/>
      <c r="U257" s="34"/>
      <c r="V257" s="34"/>
      <c r="W257" s="34"/>
      <c r="X257" s="34"/>
      <c r="Y257" s="34"/>
      <c r="Z257" s="34"/>
      <c r="AA257" s="34"/>
      <c r="AB257" s="34"/>
      <c r="AC257" s="34"/>
      <c r="AD257" s="34"/>
      <c r="AE257" s="34"/>
      <c r="AT257" s="17" t="s">
        <v>228</v>
      </c>
      <c r="AU257" s="17" t="s">
        <v>91</v>
      </c>
    </row>
    <row r="258" spans="1:65" s="2" customFormat="1" ht="39">
      <c r="A258" s="34"/>
      <c r="B258" s="35"/>
      <c r="C258" s="36"/>
      <c r="D258" s="201" t="s">
        <v>229</v>
      </c>
      <c r="E258" s="36"/>
      <c r="F258" s="206" t="s">
        <v>1254</v>
      </c>
      <c r="G258" s="36"/>
      <c r="H258" s="36"/>
      <c r="I258" s="203"/>
      <c r="J258" s="36"/>
      <c r="K258" s="36"/>
      <c r="L258" s="39"/>
      <c r="M258" s="204"/>
      <c r="N258" s="205"/>
      <c r="O258" s="71"/>
      <c r="P258" s="71"/>
      <c r="Q258" s="71"/>
      <c r="R258" s="71"/>
      <c r="S258" s="71"/>
      <c r="T258" s="72"/>
      <c r="U258" s="34"/>
      <c r="V258" s="34"/>
      <c r="W258" s="34"/>
      <c r="X258" s="34"/>
      <c r="Y258" s="34"/>
      <c r="Z258" s="34"/>
      <c r="AA258" s="34"/>
      <c r="AB258" s="34"/>
      <c r="AC258" s="34"/>
      <c r="AD258" s="34"/>
      <c r="AE258" s="34"/>
      <c r="AT258" s="17" t="s">
        <v>229</v>
      </c>
      <c r="AU258" s="17" t="s">
        <v>91</v>
      </c>
    </row>
    <row r="259" spans="1:65" s="13" customFormat="1" ht="11.25">
      <c r="B259" s="207"/>
      <c r="C259" s="208"/>
      <c r="D259" s="201" t="s">
        <v>231</v>
      </c>
      <c r="E259" s="209" t="s">
        <v>1</v>
      </c>
      <c r="F259" s="210" t="s">
        <v>1255</v>
      </c>
      <c r="G259" s="208"/>
      <c r="H259" s="211">
        <v>0.49199999999999999</v>
      </c>
      <c r="I259" s="212"/>
      <c r="J259" s="208"/>
      <c r="K259" s="208"/>
      <c r="L259" s="213"/>
      <c r="M259" s="214"/>
      <c r="N259" s="215"/>
      <c r="O259" s="215"/>
      <c r="P259" s="215"/>
      <c r="Q259" s="215"/>
      <c r="R259" s="215"/>
      <c r="S259" s="215"/>
      <c r="T259" s="216"/>
      <c r="AT259" s="217" t="s">
        <v>231</v>
      </c>
      <c r="AU259" s="217" t="s">
        <v>91</v>
      </c>
      <c r="AV259" s="13" t="s">
        <v>91</v>
      </c>
      <c r="AW259" s="13" t="s">
        <v>36</v>
      </c>
      <c r="AX259" s="13" t="s">
        <v>82</v>
      </c>
      <c r="AY259" s="217" t="s">
        <v>220</v>
      </c>
    </row>
    <row r="260" spans="1:65" s="14" customFormat="1" ht="11.25">
      <c r="B260" s="218"/>
      <c r="C260" s="219"/>
      <c r="D260" s="201" t="s">
        <v>231</v>
      </c>
      <c r="E260" s="220" t="s">
        <v>1127</v>
      </c>
      <c r="F260" s="221" t="s">
        <v>233</v>
      </c>
      <c r="G260" s="219"/>
      <c r="H260" s="222">
        <v>0.49199999999999999</v>
      </c>
      <c r="I260" s="223"/>
      <c r="J260" s="219"/>
      <c r="K260" s="219"/>
      <c r="L260" s="224"/>
      <c r="M260" s="225"/>
      <c r="N260" s="226"/>
      <c r="O260" s="226"/>
      <c r="P260" s="226"/>
      <c r="Q260" s="226"/>
      <c r="R260" s="226"/>
      <c r="S260" s="226"/>
      <c r="T260" s="227"/>
      <c r="AT260" s="228" t="s">
        <v>231</v>
      </c>
      <c r="AU260" s="228" t="s">
        <v>91</v>
      </c>
      <c r="AV260" s="14" t="s">
        <v>226</v>
      </c>
      <c r="AW260" s="14" t="s">
        <v>36</v>
      </c>
      <c r="AX260" s="14" t="s">
        <v>14</v>
      </c>
      <c r="AY260" s="228" t="s">
        <v>220</v>
      </c>
    </row>
    <row r="261" spans="1:65" s="2" customFormat="1" ht="37.9" customHeight="1">
      <c r="A261" s="34"/>
      <c r="B261" s="35"/>
      <c r="C261" s="188" t="s">
        <v>398</v>
      </c>
      <c r="D261" s="188" t="s">
        <v>222</v>
      </c>
      <c r="E261" s="189" t="s">
        <v>1256</v>
      </c>
      <c r="F261" s="190" t="s">
        <v>1257</v>
      </c>
      <c r="G261" s="191" t="s">
        <v>131</v>
      </c>
      <c r="H261" s="192">
        <v>0.49199999999999999</v>
      </c>
      <c r="I261" s="193"/>
      <c r="J261" s="194">
        <f>ROUND(I261*H261,2)</f>
        <v>0</v>
      </c>
      <c r="K261" s="190" t="s">
        <v>225</v>
      </c>
      <c r="L261" s="39"/>
      <c r="M261" s="195" t="s">
        <v>1</v>
      </c>
      <c r="N261" s="196" t="s">
        <v>47</v>
      </c>
      <c r="O261" s="71"/>
      <c r="P261" s="197">
        <f>O261*H261</f>
        <v>0</v>
      </c>
      <c r="Q261" s="197">
        <v>0</v>
      </c>
      <c r="R261" s="197">
        <f>Q261*H261</f>
        <v>0</v>
      </c>
      <c r="S261" s="197">
        <v>0</v>
      </c>
      <c r="T261" s="198">
        <f>S261*H261</f>
        <v>0</v>
      </c>
      <c r="U261" s="34"/>
      <c r="V261" s="34"/>
      <c r="W261" s="34"/>
      <c r="X261" s="34"/>
      <c r="Y261" s="34"/>
      <c r="Z261" s="34"/>
      <c r="AA261" s="34"/>
      <c r="AB261" s="34"/>
      <c r="AC261" s="34"/>
      <c r="AD261" s="34"/>
      <c r="AE261" s="34"/>
      <c r="AR261" s="199" t="s">
        <v>226</v>
      </c>
      <c r="AT261" s="199" t="s">
        <v>222</v>
      </c>
      <c r="AU261" s="199" t="s">
        <v>91</v>
      </c>
      <c r="AY261" s="17" t="s">
        <v>220</v>
      </c>
      <c r="BE261" s="200">
        <f>IF(N261="základní",J261,0)</f>
        <v>0</v>
      </c>
      <c r="BF261" s="200">
        <f>IF(N261="snížená",J261,0)</f>
        <v>0</v>
      </c>
      <c r="BG261" s="200">
        <f>IF(N261="zákl. přenesená",J261,0)</f>
        <v>0</v>
      </c>
      <c r="BH261" s="200">
        <f>IF(N261="sníž. přenesená",J261,0)</f>
        <v>0</v>
      </c>
      <c r="BI261" s="200">
        <f>IF(N261="nulová",J261,0)</f>
        <v>0</v>
      </c>
      <c r="BJ261" s="17" t="s">
        <v>14</v>
      </c>
      <c r="BK261" s="200">
        <f>ROUND(I261*H261,2)</f>
        <v>0</v>
      </c>
      <c r="BL261" s="17" t="s">
        <v>226</v>
      </c>
      <c r="BM261" s="199" t="s">
        <v>1258</v>
      </c>
    </row>
    <row r="262" spans="1:65" s="2" customFormat="1" ht="29.25">
      <c r="A262" s="34"/>
      <c r="B262" s="35"/>
      <c r="C262" s="36"/>
      <c r="D262" s="201" t="s">
        <v>228</v>
      </c>
      <c r="E262" s="36"/>
      <c r="F262" s="202" t="s">
        <v>1257</v>
      </c>
      <c r="G262" s="36"/>
      <c r="H262" s="36"/>
      <c r="I262" s="203"/>
      <c r="J262" s="36"/>
      <c r="K262" s="36"/>
      <c r="L262" s="39"/>
      <c r="M262" s="204"/>
      <c r="N262" s="205"/>
      <c r="O262" s="71"/>
      <c r="P262" s="71"/>
      <c r="Q262" s="71"/>
      <c r="R262" s="71"/>
      <c r="S262" s="71"/>
      <c r="T262" s="72"/>
      <c r="U262" s="34"/>
      <c r="V262" s="34"/>
      <c r="W262" s="34"/>
      <c r="X262" s="34"/>
      <c r="Y262" s="34"/>
      <c r="Z262" s="34"/>
      <c r="AA262" s="34"/>
      <c r="AB262" s="34"/>
      <c r="AC262" s="34"/>
      <c r="AD262" s="34"/>
      <c r="AE262" s="34"/>
      <c r="AT262" s="17" t="s">
        <v>228</v>
      </c>
      <c r="AU262" s="17" t="s">
        <v>91</v>
      </c>
    </row>
    <row r="263" spans="1:65" s="2" customFormat="1" ht="39">
      <c r="A263" s="34"/>
      <c r="B263" s="35"/>
      <c r="C263" s="36"/>
      <c r="D263" s="201" t="s">
        <v>229</v>
      </c>
      <c r="E263" s="36"/>
      <c r="F263" s="206" t="s">
        <v>1259</v>
      </c>
      <c r="G263" s="36"/>
      <c r="H263" s="36"/>
      <c r="I263" s="203"/>
      <c r="J263" s="36"/>
      <c r="K263" s="36"/>
      <c r="L263" s="39"/>
      <c r="M263" s="204"/>
      <c r="N263" s="205"/>
      <c r="O263" s="71"/>
      <c r="P263" s="71"/>
      <c r="Q263" s="71"/>
      <c r="R263" s="71"/>
      <c r="S263" s="71"/>
      <c r="T263" s="72"/>
      <c r="U263" s="34"/>
      <c r="V263" s="34"/>
      <c r="W263" s="34"/>
      <c r="X263" s="34"/>
      <c r="Y263" s="34"/>
      <c r="Z263" s="34"/>
      <c r="AA263" s="34"/>
      <c r="AB263" s="34"/>
      <c r="AC263" s="34"/>
      <c r="AD263" s="34"/>
      <c r="AE263" s="34"/>
      <c r="AT263" s="17" t="s">
        <v>229</v>
      </c>
      <c r="AU263" s="17" t="s">
        <v>91</v>
      </c>
    </row>
    <row r="264" spans="1:65" s="13" customFormat="1" ht="11.25">
      <c r="B264" s="207"/>
      <c r="C264" s="208"/>
      <c r="D264" s="201" t="s">
        <v>231</v>
      </c>
      <c r="E264" s="209" t="s">
        <v>1</v>
      </c>
      <c r="F264" s="210" t="s">
        <v>1255</v>
      </c>
      <c r="G264" s="208"/>
      <c r="H264" s="211">
        <v>0.49199999999999999</v>
      </c>
      <c r="I264" s="212"/>
      <c r="J264" s="208"/>
      <c r="K264" s="208"/>
      <c r="L264" s="213"/>
      <c r="M264" s="214"/>
      <c r="N264" s="215"/>
      <c r="O264" s="215"/>
      <c r="P264" s="215"/>
      <c r="Q264" s="215"/>
      <c r="R264" s="215"/>
      <c r="S264" s="215"/>
      <c r="T264" s="216"/>
      <c r="AT264" s="217" t="s">
        <v>231</v>
      </c>
      <c r="AU264" s="217" t="s">
        <v>91</v>
      </c>
      <c r="AV264" s="13" t="s">
        <v>91</v>
      </c>
      <c r="AW264" s="13" t="s">
        <v>36</v>
      </c>
      <c r="AX264" s="13" t="s">
        <v>82</v>
      </c>
      <c r="AY264" s="217" t="s">
        <v>220</v>
      </c>
    </row>
    <row r="265" spans="1:65" s="14" customFormat="1" ht="11.25">
      <c r="B265" s="218"/>
      <c r="C265" s="219"/>
      <c r="D265" s="201" t="s">
        <v>231</v>
      </c>
      <c r="E265" s="220" t="s">
        <v>1137</v>
      </c>
      <c r="F265" s="221" t="s">
        <v>233</v>
      </c>
      <c r="G265" s="219"/>
      <c r="H265" s="222">
        <v>0.49199999999999999</v>
      </c>
      <c r="I265" s="223"/>
      <c r="J265" s="219"/>
      <c r="K265" s="219"/>
      <c r="L265" s="224"/>
      <c r="M265" s="225"/>
      <c r="N265" s="226"/>
      <c r="O265" s="226"/>
      <c r="P265" s="226"/>
      <c r="Q265" s="226"/>
      <c r="R265" s="226"/>
      <c r="S265" s="226"/>
      <c r="T265" s="227"/>
      <c r="AT265" s="228" t="s">
        <v>231</v>
      </c>
      <c r="AU265" s="228" t="s">
        <v>91</v>
      </c>
      <c r="AV265" s="14" t="s">
        <v>226</v>
      </c>
      <c r="AW265" s="14" t="s">
        <v>36</v>
      </c>
      <c r="AX265" s="14" t="s">
        <v>14</v>
      </c>
      <c r="AY265" s="228" t="s">
        <v>220</v>
      </c>
    </row>
    <row r="266" spans="1:65" s="2" customFormat="1" ht="37.9" customHeight="1">
      <c r="A266" s="34"/>
      <c r="B266" s="35"/>
      <c r="C266" s="188" t="s">
        <v>402</v>
      </c>
      <c r="D266" s="188" t="s">
        <v>222</v>
      </c>
      <c r="E266" s="189" t="s">
        <v>1260</v>
      </c>
      <c r="F266" s="190" t="s">
        <v>1261</v>
      </c>
      <c r="G266" s="191" t="s">
        <v>131</v>
      </c>
      <c r="H266" s="192">
        <v>0.95899999999999996</v>
      </c>
      <c r="I266" s="193"/>
      <c r="J266" s="194">
        <f>ROUND(I266*H266,2)</f>
        <v>0</v>
      </c>
      <c r="K266" s="190" t="s">
        <v>225</v>
      </c>
      <c r="L266" s="39"/>
      <c r="M266" s="195" t="s">
        <v>1</v>
      </c>
      <c r="N266" s="196" t="s">
        <v>47</v>
      </c>
      <c r="O266" s="71"/>
      <c r="P266" s="197">
        <f>O266*H266</f>
        <v>0</v>
      </c>
      <c r="Q266" s="197">
        <v>0</v>
      </c>
      <c r="R266" s="197">
        <f>Q266*H266</f>
        <v>0</v>
      </c>
      <c r="S266" s="197">
        <v>0</v>
      </c>
      <c r="T266" s="198">
        <f>S266*H266</f>
        <v>0</v>
      </c>
      <c r="U266" s="34"/>
      <c r="V266" s="34"/>
      <c r="W266" s="34"/>
      <c r="X266" s="34"/>
      <c r="Y266" s="34"/>
      <c r="Z266" s="34"/>
      <c r="AA266" s="34"/>
      <c r="AB266" s="34"/>
      <c r="AC266" s="34"/>
      <c r="AD266" s="34"/>
      <c r="AE266" s="34"/>
      <c r="AR266" s="199" t="s">
        <v>226</v>
      </c>
      <c r="AT266" s="199" t="s">
        <v>222</v>
      </c>
      <c r="AU266" s="199" t="s">
        <v>91</v>
      </c>
      <c r="AY266" s="17" t="s">
        <v>220</v>
      </c>
      <c r="BE266" s="200">
        <f>IF(N266="základní",J266,0)</f>
        <v>0</v>
      </c>
      <c r="BF266" s="200">
        <f>IF(N266="snížená",J266,0)</f>
        <v>0</v>
      </c>
      <c r="BG266" s="200">
        <f>IF(N266="zákl. přenesená",J266,0)</f>
        <v>0</v>
      </c>
      <c r="BH266" s="200">
        <f>IF(N266="sníž. přenesená",J266,0)</f>
        <v>0</v>
      </c>
      <c r="BI266" s="200">
        <f>IF(N266="nulová",J266,0)</f>
        <v>0</v>
      </c>
      <c r="BJ266" s="17" t="s">
        <v>14</v>
      </c>
      <c r="BK266" s="200">
        <f>ROUND(I266*H266,2)</f>
        <v>0</v>
      </c>
      <c r="BL266" s="17" t="s">
        <v>226</v>
      </c>
      <c r="BM266" s="199" t="s">
        <v>1262</v>
      </c>
    </row>
    <row r="267" spans="1:65" s="2" customFormat="1" ht="19.5">
      <c r="A267" s="34"/>
      <c r="B267" s="35"/>
      <c r="C267" s="36"/>
      <c r="D267" s="201" t="s">
        <v>228</v>
      </c>
      <c r="E267" s="36"/>
      <c r="F267" s="202" t="s">
        <v>1261</v>
      </c>
      <c r="G267" s="36"/>
      <c r="H267" s="36"/>
      <c r="I267" s="203"/>
      <c r="J267" s="36"/>
      <c r="K267" s="36"/>
      <c r="L267" s="39"/>
      <c r="M267" s="204"/>
      <c r="N267" s="205"/>
      <c r="O267" s="71"/>
      <c r="P267" s="71"/>
      <c r="Q267" s="71"/>
      <c r="R267" s="71"/>
      <c r="S267" s="71"/>
      <c r="T267" s="72"/>
      <c r="U267" s="34"/>
      <c r="V267" s="34"/>
      <c r="W267" s="34"/>
      <c r="X267" s="34"/>
      <c r="Y267" s="34"/>
      <c r="Z267" s="34"/>
      <c r="AA267" s="34"/>
      <c r="AB267" s="34"/>
      <c r="AC267" s="34"/>
      <c r="AD267" s="34"/>
      <c r="AE267" s="34"/>
      <c r="AT267" s="17" t="s">
        <v>228</v>
      </c>
      <c r="AU267" s="17" t="s">
        <v>91</v>
      </c>
    </row>
    <row r="268" spans="1:65" s="2" customFormat="1" ht="39">
      <c r="A268" s="34"/>
      <c r="B268" s="35"/>
      <c r="C268" s="36"/>
      <c r="D268" s="201" t="s">
        <v>229</v>
      </c>
      <c r="E268" s="36"/>
      <c r="F268" s="206" t="s">
        <v>1259</v>
      </c>
      <c r="G268" s="36"/>
      <c r="H268" s="36"/>
      <c r="I268" s="203"/>
      <c r="J268" s="36"/>
      <c r="K268" s="36"/>
      <c r="L268" s="39"/>
      <c r="M268" s="204"/>
      <c r="N268" s="205"/>
      <c r="O268" s="71"/>
      <c r="P268" s="71"/>
      <c r="Q268" s="71"/>
      <c r="R268" s="71"/>
      <c r="S268" s="71"/>
      <c r="T268" s="72"/>
      <c r="U268" s="34"/>
      <c r="V268" s="34"/>
      <c r="W268" s="34"/>
      <c r="X268" s="34"/>
      <c r="Y268" s="34"/>
      <c r="Z268" s="34"/>
      <c r="AA268" s="34"/>
      <c r="AB268" s="34"/>
      <c r="AC268" s="34"/>
      <c r="AD268" s="34"/>
      <c r="AE268" s="34"/>
      <c r="AT268" s="17" t="s">
        <v>229</v>
      </c>
      <c r="AU268" s="17" t="s">
        <v>91</v>
      </c>
    </row>
    <row r="269" spans="1:65" s="13" customFormat="1" ht="11.25">
      <c r="B269" s="207"/>
      <c r="C269" s="208"/>
      <c r="D269" s="201" t="s">
        <v>231</v>
      </c>
      <c r="E269" s="209" t="s">
        <v>1</v>
      </c>
      <c r="F269" s="210" t="s">
        <v>1263</v>
      </c>
      <c r="G269" s="208"/>
      <c r="H269" s="211">
        <v>0.95899999999999996</v>
      </c>
      <c r="I269" s="212"/>
      <c r="J269" s="208"/>
      <c r="K269" s="208"/>
      <c r="L269" s="213"/>
      <c r="M269" s="214"/>
      <c r="N269" s="215"/>
      <c r="O269" s="215"/>
      <c r="P269" s="215"/>
      <c r="Q269" s="215"/>
      <c r="R269" s="215"/>
      <c r="S269" s="215"/>
      <c r="T269" s="216"/>
      <c r="AT269" s="217" t="s">
        <v>231</v>
      </c>
      <c r="AU269" s="217" t="s">
        <v>91</v>
      </c>
      <c r="AV269" s="13" t="s">
        <v>91</v>
      </c>
      <c r="AW269" s="13" t="s">
        <v>36</v>
      </c>
      <c r="AX269" s="13" t="s">
        <v>82</v>
      </c>
      <c r="AY269" s="217" t="s">
        <v>220</v>
      </c>
    </row>
    <row r="270" spans="1:65" s="14" customFormat="1" ht="11.25">
      <c r="B270" s="218"/>
      <c r="C270" s="219"/>
      <c r="D270" s="201" t="s">
        <v>231</v>
      </c>
      <c r="E270" s="220" t="s">
        <v>1139</v>
      </c>
      <c r="F270" s="221" t="s">
        <v>233</v>
      </c>
      <c r="G270" s="219"/>
      <c r="H270" s="222">
        <v>0.95899999999999996</v>
      </c>
      <c r="I270" s="223"/>
      <c r="J270" s="219"/>
      <c r="K270" s="219"/>
      <c r="L270" s="224"/>
      <c r="M270" s="225"/>
      <c r="N270" s="226"/>
      <c r="O270" s="226"/>
      <c r="P270" s="226"/>
      <c r="Q270" s="226"/>
      <c r="R270" s="226"/>
      <c r="S270" s="226"/>
      <c r="T270" s="227"/>
      <c r="AT270" s="228" t="s">
        <v>231</v>
      </c>
      <c r="AU270" s="228" t="s">
        <v>91</v>
      </c>
      <c r="AV270" s="14" t="s">
        <v>226</v>
      </c>
      <c r="AW270" s="14" t="s">
        <v>36</v>
      </c>
      <c r="AX270" s="14" t="s">
        <v>14</v>
      </c>
      <c r="AY270" s="228" t="s">
        <v>220</v>
      </c>
    </row>
    <row r="271" spans="1:65" s="2" customFormat="1" ht="37.9" customHeight="1">
      <c r="A271" s="34"/>
      <c r="B271" s="35"/>
      <c r="C271" s="188" t="s">
        <v>407</v>
      </c>
      <c r="D271" s="188" t="s">
        <v>222</v>
      </c>
      <c r="E271" s="189" t="s">
        <v>1264</v>
      </c>
      <c r="F271" s="190" t="s">
        <v>1265</v>
      </c>
      <c r="G271" s="191" t="s">
        <v>113</v>
      </c>
      <c r="H271" s="192">
        <v>2.419</v>
      </c>
      <c r="I271" s="193"/>
      <c r="J271" s="194">
        <f>ROUND(I271*H271,2)</f>
        <v>0</v>
      </c>
      <c r="K271" s="190" t="s">
        <v>225</v>
      </c>
      <c r="L271" s="39"/>
      <c r="M271" s="195" t="s">
        <v>1</v>
      </c>
      <c r="N271" s="196" t="s">
        <v>47</v>
      </c>
      <c r="O271" s="71"/>
      <c r="P271" s="197">
        <f>O271*H271</f>
        <v>0</v>
      </c>
      <c r="Q271" s="197">
        <v>6.3200000000000001E-3</v>
      </c>
      <c r="R271" s="197">
        <f>Q271*H271</f>
        <v>1.5288080000000001E-2</v>
      </c>
      <c r="S271" s="197">
        <v>0</v>
      </c>
      <c r="T271" s="198">
        <f>S271*H271</f>
        <v>0</v>
      </c>
      <c r="U271" s="34"/>
      <c r="V271" s="34"/>
      <c r="W271" s="34"/>
      <c r="X271" s="34"/>
      <c r="Y271" s="34"/>
      <c r="Z271" s="34"/>
      <c r="AA271" s="34"/>
      <c r="AB271" s="34"/>
      <c r="AC271" s="34"/>
      <c r="AD271" s="34"/>
      <c r="AE271" s="34"/>
      <c r="AR271" s="199" t="s">
        <v>226</v>
      </c>
      <c r="AT271" s="199" t="s">
        <v>222</v>
      </c>
      <c r="AU271" s="199" t="s">
        <v>91</v>
      </c>
      <c r="AY271" s="17" t="s">
        <v>220</v>
      </c>
      <c r="BE271" s="200">
        <f>IF(N271="základní",J271,0)</f>
        <v>0</v>
      </c>
      <c r="BF271" s="200">
        <f>IF(N271="snížená",J271,0)</f>
        <v>0</v>
      </c>
      <c r="BG271" s="200">
        <f>IF(N271="zákl. přenesená",J271,0)</f>
        <v>0</v>
      </c>
      <c r="BH271" s="200">
        <f>IF(N271="sníž. přenesená",J271,0)</f>
        <v>0</v>
      </c>
      <c r="BI271" s="200">
        <f>IF(N271="nulová",J271,0)</f>
        <v>0</v>
      </c>
      <c r="BJ271" s="17" t="s">
        <v>14</v>
      </c>
      <c r="BK271" s="200">
        <f>ROUND(I271*H271,2)</f>
        <v>0</v>
      </c>
      <c r="BL271" s="17" t="s">
        <v>226</v>
      </c>
      <c r="BM271" s="199" t="s">
        <v>1266</v>
      </c>
    </row>
    <row r="272" spans="1:65" s="2" customFormat="1" ht="29.25">
      <c r="A272" s="34"/>
      <c r="B272" s="35"/>
      <c r="C272" s="36"/>
      <c r="D272" s="201" t="s">
        <v>228</v>
      </c>
      <c r="E272" s="36"/>
      <c r="F272" s="202" t="s">
        <v>1265</v>
      </c>
      <c r="G272" s="36"/>
      <c r="H272" s="36"/>
      <c r="I272" s="203"/>
      <c r="J272" s="36"/>
      <c r="K272" s="36"/>
      <c r="L272" s="39"/>
      <c r="M272" s="204"/>
      <c r="N272" s="205"/>
      <c r="O272" s="71"/>
      <c r="P272" s="71"/>
      <c r="Q272" s="71"/>
      <c r="R272" s="71"/>
      <c r="S272" s="71"/>
      <c r="T272" s="72"/>
      <c r="U272" s="34"/>
      <c r="V272" s="34"/>
      <c r="W272" s="34"/>
      <c r="X272" s="34"/>
      <c r="Y272" s="34"/>
      <c r="Z272" s="34"/>
      <c r="AA272" s="34"/>
      <c r="AB272" s="34"/>
      <c r="AC272" s="34"/>
      <c r="AD272" s="34"/>
      <c r="AE272" s="34"/>
      <c r="AT272" s="17" t="s">
        <v>228</v>
      </c>
      <c r="AU272" s="17" t="s">
        <v>91</v>
      </c>
    </row>
    <row r="273" spans="1:65" s="13" customFormat="1" ht="11.25">
      <c r="B273" s="207"/>
      <c r="C273" s="208"/>
      <c r="D273" s="201" t="s">
        <v>231</v>
      </c>
      <c r="E273" s="209" t="s">
        <v>1</v>
      </c>
      <c r="F273" s="210" t="s">
        <v>1267</v>
      </c>
      <c r="G273" s="208"/>
      <c r="H273" s="211">
        <v>2.419</v>
      </c>
      <c r="I273" s="212"/>
      <c r="J273" s="208"/>
      <c r="K273" s="208"/>
      <c r="L273" s="213"/>
      <c r="M273" s="214"/>
      <c r="N273" s="215"/>
      <c r="O273" s="215"/>
      <c r="P273" s="215"/>
      <c r="Q273" s="215"/>
      <c r="R273" s="215"/>
      <c r="S273" s="215"/>
      <c r="T273" s="216"/>
      <c r="AT273" s="217" t="s">
        <v>231</v>
      </c>
      <c r="AU273" s="217" t="s">
        <v>91</v>
      </c>
      <c r="AV273" s="13" t="s">
        <v>91</v>
      </c>
      <c r="AW273" s="13" t="s">
        <v>36</v>
      </c>
      <c r="AX273" s="13" t="s">
        <v>82</v>
      </c>
      <c r="AY273" s="217" t="s">
        <v>220</v>
      </c>
    </row>
    <row r="274" spans="1:65" s="14" customFormat="1" ht="11.25">
      <c r="B274" s="218"/>
      <c r="C274" s="219"/>
      <c r="D274" s="201" t="s">
        <v>231</v>
      </c>
      <c r="E274" s="220" t="s">
        <v>1</v>
      </c>
      <c r="F274" s="221" t="s">
        <v>233</v>
      </c>
      <c r="G274" s="219"/>
      <c r="H274" s="222">
        <v>2.419</v>
      </c>
      <c r="I274" s="223"/>
      <c r="J274" s="219"/>
      <c r="K274" s="219"/>
      <c r="L274" s="224"/>
      <c r="M274" s="225"/>
      <c r="N274" s="226"/>
      <c r="O274" s="226"/>
      <c r="P274" s="226"/>
      <c r="Q274" s="226"/>
      <c r="R274" s="226"/>
      <c r="S274" s="226"/>
      <c r="T274" s="227"/>
      <c r="AT274" s="228" t="s">
        <v>231</v>
      </c>
      <c r="AU274" s="228" t="s">
        <v>91</v>
      </c>
      <c r="AV274" s="14" t="s">
        <v>226</v>
      </c>
      <c r="AW274" s="14" t="s">
        <v>36</v>
      </c>
      <c r="AX274" s="14" t="s">
        <v>14</v>
      </c>
      <c r="AY274" s="228" t="s">
        <v>220</v>
      </c>
    </row>
    <row r="275" spans="1:65" s="12" customFormat="1" ht="22.9" customHeight="1">
      <c r="B275" s="172"/>
      <c r="C275" s="173"/>
      <c r="D275" s="174" t="s">
        <v>81</v>
      </c>
      <c r="E275" s="186" t="s">
        <v>283</v>
      </c>
      <c r="F275" s="186" t="s">
        <v>659</v>
      </c>
      <c r="G275" s="173"/>
      <c r="H275" s="173"/>
      <c r="I275" s="176"/>
      <c r="J275" s="187">
        <f>BK275</f>
        <v>0</v>
      </c>
      <c r="K275" s="173"/>
      <c r="L275" s="178"/>
      <c r="M275" s="179"/>
      <c r="N275" s="180"/>
      <c r="O275" s="180"/>
      <c r="P275" s="181">
        <f>SUM(P276:P344)</f>
        <v>0</v>
      </c>
      <c r="Q275" s="180"/>
      <c r="R275" s="181">
        <f>SUM(R276:R344)</f>
        <v>1.6428259999999999</v>
      </c>
      <c r="S275" s="180"/>
      <c r="T275" s="182">
        <f>SUM(T276:T344)</f>
        <v>0.32500000000000001</v>
      </c>
      <c r="AR275" s="183" t="s">
        <v>14</v>
      </c>
      <c r="AT275" s="184" t="s">
        <v>81</v>
      </c>
      <c r="AU275" s="184" t="s">
        <v>14</v>
      </c>
      <c r="AY275" s="183" t="s">
        <v>220</v>
      </c>
      <c r="BK275" s="185">
        <f>SUM(BK276:BK344)</f>
        <v>0</v>
      </c>
    </row>
    <row r="276" spans="1:65" s="2" customFormat="1" ht="24.2" customHeight="1">
      <c r="A276" s="34"/>
      <c r="B276" s="35"/>
      <c r="C276" s="188" t="s">
        <v>414</v>
      </c>
      <c r="D276" s="188" t="s">
        <v>222</v>
      </c>
      <c r="E276" s="189" t="s">
        <v>1268</v>
      </c>
      <c r="F276" s="190" t="s">
        <v>1269</v>
      </c>
      <c r="G276" s="191" t="s">
        <v>103</v>
      </c>
      <c r="H276" s="192">
        <v>5</v>
      </c>
      <c r="I276" s="193"/>
      <c r="J276" s="194">
        <f>ROUND(I276*H276,2)</f>
        <v>0</v>
      </c>
      <c r="K276" s="190" t="s">
        <v>225</v>
      </c>
      <c r="L276" s="39"/>
      <c r="M276" s="195" t="s">
        <v>1</v>
      </c>
      <c r="N276" s="196" t="s">
        <v>47</v>
      </c>
      <c r="O276" s="71"/>
      <c r="P276" s="197">
        <f>O276*H276</f>
        <v>0</v>
      </c>
      <c r="Q276" s="197">
        <v>0</v>
      </c>
      <c r="R276" s="197">
        <f>Q276*H276</f>
        <v>0</v>
      </c>
      <c r="S276" s="197">
        <v>6.5000000000000002E-2</v>
      </c>
      <c r="T276" s="198">
        <f>S276*H276</f>
        <v>0.32500000000000001</v>
      </c>
      <c r="U276" s="34"/>
      <c r="V276" s="34"/>
      <c r="W276" s="34"/>
      <c r="X276" s="34"/>
      <c r="Y276" s="34"/>
      <c r="Z276" s="34"/>
      <c r="AA276" s="34"/>
      <c r="AB276" s="34"/>
      <c r="AC276" s="34"/>
      <c r="AD276" s="34"/>
      <c r="AE276" s="34"/>
      <c r="AR276" s="199" t="s">
        <v>226</v>
      </c>
      <c r="AT276" s="199" t="s">
        <v>222</v>
      </c>
      <c r="AU276" s="199" t="s">
        <v>91</v>
      </c>
      <c r="AY276" s="17" t="s">
        <v>220</v>
      </c>
      <c r="BE276" s="200">
        <f>IF(N276="základní",J276,0)</f>
        <v>0</v>
      </c>
      <c r="BF276" s="200">
        <f>IF(N276="snížená",J276,0)</f>
        <v>0</v>
      </c>
      <c r="BG276" s="200">
        <f>IF(N276="zákl. přenesená",J276,0)</f>
        <v>0</v>
      </c>
      <c r="BH276" s="200">
        <f>IF(N276="sníž. přenesená",J276,0)</f>
        <v>0</v>
      </c>
      <c r="BI276" s="200">
        <f>IF(N276="nulová",J276,0)</f>
        <v>0</v>
      </c>
      <c r="BJ276" s="17" t="s">
        <v>14</v>
      </c>
      <c r="BK276" s="200">
        <f>ROUND(I276*H276,2)</f>
        <v>0</v>
      </c>
      <c r="BL276" s="17" t="s">
        <v>226</v>
      </c>
      <c r="BM276" s="199" t="s">
        <v>1270</v>
      </c>
    </row>
    <row r="277" spans="1:65" s="2" customFormat="1" ht="19.5">
      <c r="A277" s="34"/>
      <c r="B277" s="35"/>
      <c r="C277" s="36"/>
      <c r="D277" s="201" t="s">
        <v>228</v>
      </c>
      <c r="E277" s="36"/>
      <c r="F277" s="202" t="s">
        <v>1269</v>
      </c>
      <c r="G277" s="36"/>
      <c r="H277" s="36"/>
      <c r="I277" s="203"/>
      <c r="J277" s="36"/>
      <c r="K277" s="36"/>
      <c r="L277" s="39"/>
      <c r="M277" s="204"/>
      <c r="N277" s="205"/>
      <c r="O277" s="71"/>
      <c r="P277" s="71"/>
      <c r="Q277" s="71"/>
      <c r="R277" s="71"/>
      <c r="S277" s="71"/>
      <c r="T277" s="72"/>
      <c r="U277" s="34"/>
      <c r="V277" s="34"/>
      <c r="W277" s="34"/>
      <c r="X277" s="34"/>
      <c r="Y277" s="34"/>
      <c r="Z277" s="34"/>
      <c r="AA277" s="34"/>
      <c r="AB277" s="34"/>
      <c r="AC277" s="34"/>
      <c r="AD277" s="34"/>
      <c r="AE277" s="34"/>
      <c r="AT277" s="17" t="s">
        <v>228</v>
      </c>
      <c r="AU277" s="17" t="s">
        <v>91</v>
      </c>
    </row>
    <row r="278" spans="1:65" s="2" customFormat="1" ht="39">
      <c r="A278" s="34"/>
      <c r="B278" s="35"/>
      <c r="C278" s="36"/>
      <c r="D278" s="201" t="s">
        <v>229</v>
      </c>
      <c r="E278" s="36"/>
      <c r="F278" s="206" t="s">
        <v>1271</v>
      </c>
      <c r="G278" s="36"/>
      <c r="H278" s="36"/>
      <c r="I278" s="203"/>
      <c r="J278" s="36"/>
      <c r="K278" s="36"/>
      <c r="L278" s="39"/>
      <c r="M278" s="204"/>
      <c r="N278" s="205"/>
      <c r="O278" s="71"/>
      <c r="P278" s="71"/>
      <c r="Q278" s="71"/>
      <c r="R278" s="71"/>
      <c r="S278" s="71"/>
      <c r="T278" s="72"/>
      <c r="U278" s="34"/>
      <c r="V278" s="34"/>
      <c r="W278" s="34"/>
      <c r="X278" s="34"/>
      <c r="Y278" s="34"/>
      <c r="Z278" s="34"/>
      <c r="AA278" s="34"/>
      <c r="AB278" s="34"/>
      <c r="AC278" s="34"/>
      <c r="AD278" s="34"/>
      <c r="AE278" s="34"/>
      <c r="AT278" s="17" t="s">
        <v>229</v>
      </c>
      <c r="AU278" s="17" t="s">
        <v>91</v>
      </c>
    </row>
    <row r="279" spans="1:65" s="13" customFormat="1" ht="11.25">
      <c r="B279" s="207"/>
      <c r="C279" s="208"/>
      <c r="D279" s="201" t="s">
        <v>231</v>
      </c>
      <c r="E279" s="209" t="s">
        <v>1</v>
      </c>
      <c r="F279" s="210" t="s">
        <v>1272</v>
      </c>
      <c r="G279" s="208"/>
      <c r="H279" s="211">
        <v>2.6</v>
      </c>
      <c r="I279" s="212"/>
      <c r="J279" s="208"/>
      <c r="K279" s="208"/>
      <c r="L279" s="213"/>
      <c r="M279" s="214"/>
      <c r="N279" s="215"/>
      <c r="O279" s="215"/>
      <c r="P279" s="215"/>
      <c r="Q279" s="215"/>
      <c r="R279" s="215"/>
      <c r="S279" s="215"/>
      <c r="T279" s="216"/>
      <c r="AT279" s="217" t="s">
        <v>231</v>
      </c>
      <c r="AU279" s="217" t="s">
        <v>91</v>
      </c>
      <c r="AV279" s="13" t="s">
        <v>91</v>
      </c>
      <c r="AW279" s="13" t="s">
        <v>36</v>
      </c>
      <c r="AX279" s="13" t="s">
        <v>82</v>
      </c>
      <c r="AY279" s="217" t="s">
        <v>220</v>
      </c>
    </row>
    <row r="280" spans="1:65" s="13" customFormat="1" ht="11.25">
      <c r="B280" s="207"/>
      <c r="C280" s="208"/>
      <c r="D280" s="201" t="s">
        <v>231</v>
      </c>
      <c r="E280" s="209" t="s">
        <v>1</v>
      </c>
      <c r="F280" s="210" t="s">
        <v>1273</v>
      </c>
      <c r="G280" s="208"/>
      <c r="H280" s="211">
        <v>2.4</v>
      </c>
      <c r="I280" s="212"/>
      <c r="J280" s="208"/>
      <c r="K280" s="208"/>
      <c r="L280" s="213"/>
      <c r="M280" s="214"/>
      <c r="N280" s="215"/>
      <c r="O280" s="215"/>
      <c r="P280" s="215"/>
      <c r="Q280" s="215"/>
      <c r="R280" s="215"/>
      <c r="S280" s="215"/>
      <c r="T280" s="216"/>
      <c r="AT280" s="217" t="s">
        <v>231</v>
      </c>
      <c r="AU280" s="217" t="s">
        <v>91</v>
      </c>
      <c r="AV280" s="13" t="s">
        <v>91</v>
      </c>
      <c r="AW280" s="13" t="s">
        <v>36</v>
      </c>
      <c r="AX280" s="13" t="s">
        <v>82</v>
      </c>
      <c r="AY280" s="217" t="s">
        <v>220</v>
      </c>
    </row>
    <row r="281" spans="1:65" s="14" customFormat="1" ht="11.25">
      <c r="B281" s="218"/>
      <c r="C281" s="219"/>
      <c r="D281" s="201" t="s">
        <v>231</v>
      </c>
      <c r="E281" s="220" t="s">
        <v>1</v>
      </c>
      <c r="F281" s="221" t="s">
        <v>233</v>
      </c>
      <c r="G281" s="219"/>
      <c r="H281" s="222">
        <v>5</v>
      </c>
      <c r="I281" s="223"/>
      <c r="J281" s="219"/>
      <c r="K281" s="219"/>
      <c r="L281" s="224"/>
      <c r="M281" s="225"/>
      <c r="N281" s="226"/>
      <c r="O281" s="226"/>
      <c r="P281" s="226"/>
      <c r="Q281" s="226"/>
      <c r="R281" s="226"/>
      <c r="S281" s="226"/>
      <c r="T281" s="227"/>
      <c r="AT281" s="228" t="s">
        <v>231</v>
      </c>
      <c r="AU281" s="228" t="s">
        <v>91</v>
      </c>
      <c r="AV281" s="14" t="s">
        <v>226</v>
      </c>
      <c r="AW281" s="14" t="s">
        <v>36</v>
      </c>
      <c r="AX281" s="14" t="s">
        <v>14</v>
      </c>
      <c r="AY281" s="228" t="s">
        <v>220</v>
      </c>
    </row>
    <row r="282" spans="1:65" s="2" customFormat="1" ht="49.15" customHeight="1">
      <c r="A282" s="34"/>
      <c r="B282" s="35"/>
      <c r="C282" s="188" t="s">
        <v>420</v>
      </c>
      <c r="D282" s="188" t="s">
        <v>222</v>
      </c>
      <c r="E282" s="189" t="s">
        <v>1274</v>
      </c>
      <c r="F282" s="190" t="s">
        <v>1275</v>
      </c>
      <c r="G282" s="191" t="s">
        <v>103</v>
      </c>
      <c r="H282" s="192">
        <v>0.9</v>
      </c>
      <c r="I282" s="193"/>
      <c r="J282" s="194">
        <f>ROUND(I282*H282,2)</f>
        <v>0</v>
      </c>
      <c r="K282" s="190" t="s">
        <v>225</v>
      </c>
      <c r="L282" s="39"/>
      <c r="M282" s="195" t="s">
        <v>1</v>
      </c>
      <c r="N282" s="196" t="s">
        <v>47</v>
      </c>
      <c r="O282" s="71"/>
      <c r="P282" s="197">
        <f>O282*H282</f>
        <v>0</v>
      </c>
      <c r="Q282" s="197">
        <v>0</v>
      </c>
      <c r="R282" s="197">
        <f>Q282*H282</f>
        <v>0</v>
      </c>
      <c r="S282" s="197">
        <v>0</v>
      </c>
      <c r="T282" s="198">
        <f>S282*H282</f>
        <v>0</v>
      </c>
      <c r="U282" s="34"/>
      <c r="V282" s="34"/>
      <c r="W282" s="34"/>
      <c r="X282" s="34"/>
      <c r="Y282" s="34"/>
      <c r="Z282" s="34"/>
      <c r="AA282" s="34"/>
      <c r="AB282" s="34"/>
      <c r="AC282" s="34"/>
      <c r="AD282" s="34"/>
      <c r="AE282" s="34"/>
      <c r="AR282" s="199" t="s">
        <v>226</v>
      </c>
      <c r="AT282" s="199" t="s">
        <v>222</v>
      </c>
      <c r="AU282" s="199" t="s">
        <v>91</v>
      </c>
      <c r="AY282" s="17" t="s">
        <v>220</v>
      </c>
      <c r="BE282" s="200">
        <f>IF(N282="základní",J282,0)</f>
        <v>0</v>
      </c>
      <c r="BF282" s="200">
        <f>IF(N282="snížená",J282,0)</f>
        <v>0</v>
      </c>
      <c r="BG282" s="200">
        <f>IF(N282="zákl. přenesená",J282,0)</f>
        <v>0</v>
      </c>
      <c r="BH282" s="200">
        <f>IF(N282="sníž. přenesená",J282,0)</f>
        <v>0</v>
      </c>
      <c r="BI282" s="200">
        <f>IF(N282="nulová",J282,0)</f>
        <v>0</v>
      </c>
      <c r="BJ282" s="17" t="s">
        <v>14</v>
      </c>
      <c r="BK282" s="200">
        <f>ROUND(I282*H282,2)</f>
        <v>0</v>
      </c>
      <c r="BL282" s="17" t="s">
        <v>226</v>
      </c>
      <c r="BM282" s="199" t="s">
        <v>1276</v>
      </c>
    </row>
    <row r="283" spans="1:65" s="2" customFormat="1" ht="29.25">
      <c r="A283" s="34"/>
      <c r="B283" s="35"/>
      <c r="C283" s="36"/>
      <c r="D283" s="201" t="s">
        <v>228</v>
      </c>
      <c r="E283" s="36"/>
      <c r="F283" s="202" t="s">
        <v>1275</v>
      </c>
      <c r="G283" s="36"/>
      <c r="H283" s="36"/>
      <c r="I283" s="203"/>
      <c r="J283" s="36"/>
      <c r="K283" s="36"/>
      <c r="L283" s="39"/>
      <c r="M283" s="204"/>
      <c r="N283" s="205"/>
      <c r="O283" s="71"/>
      <c r="P283" s="71"/>
      <c r="Q283" s="71"/>
      <c r="R283" s="71"/>
      <c r="S283" s="71"/>
      <c r="T283" s="72"/>
      <c r="U283" s="34"/>
      <c r="V283" s="34"/>
      <c r="W283" s="34"/>
      <c r="X283" s="34"/>
      <c r="Y283" s="34"/>
      <c r="Z283" s="34"/>
      <c r="AA283" s="34"/>
      <c r="AB283" s="34"/>
      <c r="AC283" s="34"/>
      <c r="AD283" s="34"/>
      <c r="AE283" s="34"/>
      <c r="AT283" s="17" t="s">
        <v>228</v>
      </c>
      <c r="AU283" s="17" t="s">
        <v>91</v>
      </c>
    </row>
    <row r="284" spans="1:65" s="2" customFormat="1" ht="97.5">
      <c r="A284" s="34"/>
      <c r="B284" s="35"/>
      <c r="C284" s="36"/>
      <c r="D284" s="201" t="s">
        <v>229</v>
      </c>
      <c r="E284" s="36"/>
      <c r="F284" s="206" t="s">
        <v>1277</v>
      </c>
      <c r="G284" s="36"/>
      <c r="H284" s="36"/>
      <c r="I284" s="203"/>
      <c r="J284" s="36"/>
      <c r="K284" s="36"/>
      <c r="L284" s="39"/>
      <c r="M284" s="204"/>
      <c r="N284" s="205"/>
      <c r="O284" s="71"/>
      <c r="P284" s="71"/>
      <c r="Q284" s="71"/>
      <c r="R284" s="71"/>
      <c r="S284" s="71"/>
      <c r="T284" s="72"/>
      <c r="U284" s="34"/>
      <c r="V284" s="34"/>
      <c r="W284" s="34"/>
      <c r="X284" s="34"/>
      <c r="Y284" s="34"/>
      <c r="Z284" s="34"/>
      <c r="AA284" s="34"/>
      <c r="AB284" s="34"/>
      <c r="AC284" s="34"/>
      <c r="AD284" s="34"/>
      <c r="AE284" s="34"/>
      <c r="AT284" s="17" t="s">
        <v>229</v>
      </c>
      <c r="AU284" s="17" t="s">
        <v>91</v>
      </c>
    </row>
    <row r="285" spans="1:65" s="13" customFormat="1" ht="11.25">
      <c r="B285" s="207"/>
      <c r="C285" s="208"/>
      <c r="D285" s="201" t="s">
        <v>231</v>
      </c>
      <c r="E285" s="209" t="s">
        <v>1</v>
      </c>
      <c r="F285" s="210" t="s">
        <v>1278</v>
      </c>
      <c r="G285" s="208"/>
      <c r="H285" s="211">
        <v>0.9</v>
      </c>
      <c r="I285" s="212"/>
      <c r="J285" s="208"/>
      <c r="K285" s="208"/>
      <c r="L285" s="213"/>
      <c r="M285" s="214"/>
      <c r="N285" s="215"/>
      <c r="O285" s="215"/>
      <c r="P285" s="215"/>
      <c r="Q285" s="215"/>
      <c r="R285" s="215"/>
      <c r="S285" s="215"/>
      <c r="T285" s="216"/>
      <c r="AT285" s="217" t="s">
        <v>231</v>
      </c>
      <c r="AU285" s="217" t="s">
        <v>91</v>
      </c>
      <c r="AV285" s="13" t="s">
        <v>91</v>
      </c>
      <c r="AW285" s="13" t="s">
        <v>36</v>
      </c>
      <c r="AX285" s="13" t="s">
        <v>82</v>
      </c>
      <c r="AY285" s="217" t="s">
        <v>220</v>
      </c>
    </row>
    <row r="286" spans="1:65" s="14" customFormat="1" ht="11.25">
      <c r="B286" s="218"/>
      <c r="C286" s="219"/>
      <c r="D286" s="201" t="s">
        <v>231</v>
      </c>
      <c r="E286" s="220" t="s">
        <v>1</v>
      </c>
      <c r="F286" s="221" t="s">
        <v>233</v>
      </c>
      <c r="G286" s="219"/>
      <c r="H286" s="222">
        <v>0.9</v>
      </c>
      <c r="I286" s="223"/>
      <c r="J286" s="219"/>
      <c r="K286" s="219"/>
      <c r="L286" s="224"/>
      <c r="M286" s="225"/>
      <c r="N286" s="226"/>
      <c r="O286" s="226"/>
      <c r="P286" s="226"/>
      <c r="Q286" s="226"/>
      <c r="R286" s="226"/>
      <c r="S286" s="226"/>
      <c r="T286" s="227"/>
      <c r="AT286" s="228" t="s">
        <v>231</v>
      </c>
      <c r="AU286" s="228" t="s">
        <v>91</v>
      </c>
      <c r="AV286" s="14" t="s">
        <v>226</v>
      </c>
      <c r="AW286" s="14" t="s">
        <v>36</v>
      </c>
      <c r="AX286" s="14" t="s">
        <v>14</v>
      </c>
      <c r="AY286" s="228" t="s">
        <v>220</v>
      </c>
    </row>
    <row r="287" spans="1:65" s="2" customFormat="1" ht="37.9" customHeight="1">
      <c r="A287" s="34"/>
      <c r="B287" s="35"/>
      <c r="C287" s="188" t="s">
        <v>429</v>
      </c>
      <c r="D287" s="188" t="s">
        <v>222</v>
      </c>
      <c r="E287" s="189" t="s">
        <v>1279</v>
      </c>
      <c r="F287" s="190" t="s">
        <v>1280</v>
      </c>
      <c r="G287" s="191" t="s">
        <v>103</v>
      </c>
      <c r="H287" s="192">
        <v>5</v>
      </c>
      <c r="I287" s="193"/>
      <c r="J287" s="194">
        <f>ROUND(I287*H287,2)</f>
        <v>0</v>
      </c>
      <c r="K287" s="190" t="s">
        <v>225</v>
      </c>
      <c r="L287" s="39"/>
      <c r="M287" s="195" t="s">
        <v>1</v>
      </c>
      <c r="N287" s="196" t="s">
        <v>47</v>
      </c>
      <c r="O287" s="71"/>
      <c r="P287" s="197">
        <f>O287*H287</f>
        <v>0</v>
      </c>
      <c r="Q287" s="197">
        <v>4.0000000000000003E-5</v>
      </c>
      <c r="R287" s="197">
        <f>Q287*H287</f>
        <v>2.0000000000000001E-4</v>
      </c>
      <c r="S287" s="197">
        <v>0</v>
      </c>
      <c r="T287" s="198">
        <f>S287*H287</f>
        <v>0</v>
      </c>
      <c r="U287" s="34"/>
      <c r="V287" s="34"/>
      <c r="W287" s="34"/>
      <c r="X287" s="34"/>
      <c r="Y287" s="34"/>
      <c r="Z287" s="34"/>
      <c r="AA287" s="34"/>
      <c r="AB287" s="34"/>
      <c r="AC287" s="34"/>
      <c r="AD287" s="34"/>
      <c r="AE287" s="34"/>
      <c r="AR287" s="199" t="s">
        <v>226</v>
      </c>
      <c r="AT287" s="199" t="s">
        <v>222</v>
      </c>
      <c r="AU287" s="199" t="s">
        <v>91</v>
      </c>
      <c r="AY287" s="17" t="s">
        <v>220</v>
      </c>
      <c r="BE287" s="200">
        <f>IF(N287="základní",J287,0)</f>
        <v>0</v>
      </c>
      <c r="BF287" s="200">
        <f>IF(N287="snížená",J287,0)</f>
        <v>0</v>
      </c>
      <c r="BG287" s="200">
        <f>IF(N287="zákl. přenesená",J287,0)</f>
        <v>0</v>
      </c>
      <c r="BH287" s="200">
        <f>IF(N287="sníž. přenesená",J287,0)</f>
        <v>0</v>
      </c>
      <c r="BI287" s="200">
        <f>IF(N287="nulová",J287,0)</f>
        <v>0</v>
      </c>
      <c r="BJ287" s="17" t="s">
        <v>14</v>
      </c>
      <c r="BK287" s="200">
        <f>ROUND(I287*H287,2)</f>
        <v>0</v>
      </c>
      <c r="BL287" s="17" t="s">
        <v>226</v>
      </c>
      <c r="BM287" s="199" t="s">
        <v>1281</v>
      </c>
    </row>
    <row r="288" spans="1:65" s="2" customFormat="1" ht="19.5">
      <c r="A288" s="34"/>
      <c r="B288" s="35"/>
      <c r="C288" s="36"/>
      <c r="D288" s="201" t="s">
        <v>228</v>
      </c>
      <c r="E288" s="36"/>
      <c r="F288" s="202" t="s">
        <v>1280</v>
      </c>
      <c r="G288" s="36"/>
      <c r="H288" s="36"/>
      <c r="I288" s="203"/>
      <c r="J288" s="36"/>
      <c r="K288" s="36"/>
      <c r="L288" s="39"/>
      <c r="M288" s="204"/>
      <c r="N288" s="205"/>
      <c r="O288" s="71"/>
      <c r="P288" s="71"/>
      <c r="Q288" s="71"/>
      <c r="R288" s="71"/>
      <c r="S288" s="71"/>
      <c r="T288" s="72"/>
      <c r="U288" s="34"/>
      <c r="V288" s="34"/>
      <c r="W288" s="34"/>
      <c r="X288" s="34"/>
      <c r="Y288" s="34"/>
      <c r="Z288" s="34"/>
      <c r="AA288" s="34"/>
      <c r="AB288" s="34"/>
      <c r="AC288" s="34"/>
      <c r="AD288" s="34"/>
      <c r="AE288" s="34"/>
      <c r="AT288" s="17" t="s">
        <v>228</v>
      </c>
      <c r="AU288" s="17" t="s">
        <v>91</v>
      </c>
    </row>
    <row r="289" spans="1:65" s="2" customFormat="1" ht="97.5">
      <c r="A289" s="34"/>
      <c r="B289" s="35"/>
      <c r="C289" s="36"/>
      <c r="D289" s="201" t="s">
        <v>229</v>
      </c>
      <c r="E289" s="36"/>
      <c r="F289" s="206" t="s">
        <v>1277</v>
      </c>
      <c r="G289" s="36"/>
      <c r="H289" s="36"/>
      <c r="I289" s="203"/>
      <c r="J289" s="36"/>
      <c r="K289" s="36"/>
      <c r="L289" s="39"/>
      <c r="M289" s="204"/>
      <c r="N289" s="205"/>
      <c r="O289" s="71"/>
      <c r="P289" s="71"/>
      <c r="Q289" s="71"/>
      <c r="R289" s="71"/>
      <c r="S289" s="71"/>
      <c r="T289" s="72"/>
      <c r="U289" s="34"/>
      <c r="V289" s="34"/>
      <c r="W289" s="34"/>
      <c r="X289" s="34"/>
      <c r="Y289" s="34"/>
      <c r="Z289" s="34"/>
      <c r="AA289" s="34"/>
      <c r="AB289" s="34"/>
      <c r="AC289" s="34"/>
      <c r="AD289" s="34"/>
      <c r="AE289" s="34"/>
      <c r="AT289" s="17" t="s">
        <v>229</v>
      </c>
      <c r="AU289" s="17" t="s">
        <v>91</v>
      </c>
    </row>
    <row r="290" spans="1:65" s="13" customFormat="1" ht="11.25">
      <c r="B290" s="207"/>
      <c r="C290" s="208"/>
      <c r="D290" s="201" t="s">
        <v>231</v>
      </c>
      <c r="E290" s="209" t="s">
        <v>1</v>
      </c>
      <c r="F290" s="210" t="s">
        <v>1282</v>
      </c>
      <c r="G290" s="208"/>
      <c r="H290" s="211">
        <v>2.6</v>
      </c>
      <c r="I290" s="212"/>
      <c r="J290" s="208"/>
      <c r="K290" s="208"/>
      <c r="L290" s="213"/>
      <c r="M290" s="214"/>
      <c r="N290" s="215"/>
      <c r="O290" s="215"/>
      <c r="P290" s="215"/>
      <c r="Q290" s="215"/>
      <c r="R290" s="215"/>
      <c r="S290" s="215"/>
      <c r="T290" s="216"/>
      <c r="AT290" s="217" t="s">
        <v>231</v>
      </c>
      <c r="AU290" s="217" t="s">
        <v>91</v>
      </c>
      <c r="AV290" s="13" t="s">
        <v>91</v>
      </c>
      <c r="AW290" s="13" t="s">
        <v>36</v>
      </c>
      <c r="AX290" s="13" t="s">
        <v>82</v>
      </c>
      <c r="AY290" s="217" t="s">
        <v>220</v>
      </c>
    </row>
    <row r="291" spans="1:65" s="13" customFormat="1" ht="11.25">
      <c r="B291" s="207"/>
      <c r="C291" s="208"/>
      <c r="D291" s="201" t="s">
        <v>231</v>
      </c>
      <c r="E291" s="209" t="s">
        <v>1</v>
      </c>
      <c r="F291" s="210" t="s">
        <v>1283</v>
      </c>
      <c r="G291" s="208"/>
      <c r="H291" s="211">
        <v>2.4</v>
      </c>
      <c r="I291" s="212"/>
      <c r="J291" s="208"/>
      <c r="K291" s="208"/>
      <c r="L291" s="213"/>
      <c r="M291" s="214"/>
      <c r="N291" s="215"/>
      <c r="O291" s="215"/>
      <c r="P291" s="215"/>
      <c r="Q291" s="215"/>
      <c r="R291" s="215"/>
      <c r="S291" s="215"/>
      <c r="T291" s="216"/>
      <c r="AT291" s="217" t="s">
        <v>231</v>
      </c>
      <c r="AU291" s="217" t="s">
        <v>91</v>
      </c>
      <c r="AV291" s="13" t="s">
        <v>91</v>
      </c>
      <c r="AW291" s="13" t="s">
        <v>36</v>
      </c>
      <c r="AX291" s="13" t="s">
        <v>82</v>
      </c>
      <c r="AY291" s="217" t="s">
        <v>220</v>
      </c>
    </row>
    <row r="292" spans="1:65" s="14" customFormat="1" ht="11.25">
      <c r="B292" s="218"/>
      <c r="C292" s="219"/>
      <c r="D292" s="201" t="s">
        <v>231</v>
      </c>
      <c r="E292" s="220" t="s">
        <v>1</v>
      </c>
      <c r="F292" s="221" t="s">
        <v>233</v>
      </c>
      <c r="G292" s="219"/>
      <c r="H292" s="222">
        <v>5</v>
      </c>
      <c r="I292" s="223"/>
      <c r="J292" s="219"/>
      <c r="K292" s="219"/>
      <c r="L292" s="224"/>
      <c r="M292" s="225"/>
      <c r="N292" s="226"/>
      <c r="O292" s="226"/>
      <c r="P292" s="226"/>
      <c r="Q292" s="226"/>
      <c r="R292" s="226"/>
      <c r="S292" s="226"/>
      <c r="T292" s="227"/>
      <c r="AT292" s="228" t="s">
        <v>231</v>
      </c>
      <c r="AU292" s="228" t="s">
        <v>91</v>
      </c>
      <c r="AV292" s="14" t="s">
        <v>226</v>
      </c>
      <c r="AW292" s="14" t="s">
        <v>36</v>
      </c>
      <c r="AX292" s="14" t="s">
        <v>14</v>
      </c>
      <c r="AY292" s="228" t="s">
        <v>220</v>
      </c>
    </row>
    <row r="293" spans="1:65" s="2" customFormat="1" ht="24.2" customHeight="1">
      <c r="A293" s="34"/>
      <c r="B293" s="35"/>
      <c r="C293" s="239" t="s">
        <v>434</v>
      </c>
      <c r="D293" s="239" t="s">
        <v>415</v>
      </c>
      <c r="E293" s="240" t="s">
        <v>1284</v>
      </c>
      <c r="F293" s="241" t="s">
        <v>1285</v>
      </c>
      <c r="G293" s="242" t="s">
        <v>103</v>
      </c>
      <c r="H293" s="243">
        <v>5.0750000000000002</v>
      </c>
      <c r="I293" s="244"/>
      <c r="J293" s="245">
        <f>ROUND(I293*H293,2)</f>
        <v>0</v>
      </c>
      <c r="K293" s="241" t="s">
        <v>225</v>
      </c>
      <c r="L293" s="246"/>
      <c r="M293" s="247" t="s">
        <v>1</v>
      </c>
      <c r="N293" s="248" t="s">
        <v>47</v>
      </c>
      <c r="O293" s="71"/>
      <c r="P293" s="197">
        <f>O293*H293</f>
        <v>0</v>
      </c>
      <c r="Q293" s="197">
        <v>3.6999999999999998E-2</v>
      </c>
      <c r="R293" s="197">
        <f>Q293*H293</f>
        <v>0.187775</v>
      </c>
      <c r="S293" s="197">
        <v>0</v>
      </c>
      <c r="T293" s="198">
        <f>S293*H293</f>
        <v>0</v>
      </c>
      <c r="U293" s="34"/>
      <c r="V293" s="34"/>
      <c r="W293" s="34"/>
      <c r="X293" s="34"/>
      <c r="Y293" s="34"/>
      <c r="Z293" s="34"/>
      <c r="AA293" s="34"/>
      <c r="AB293" s="34"/>
      <c r="AC293" s="34"/>
      <c r="AD293" s="34"/>
      <c r="AE293" s="34"/>
      <c r="AR293" s="199" t="s">
        <v>283</v>
      </c>
      <c r="AT293" s="199" t="s">
        <v>415</v>
      </c>
      <c r="AU293" s="199" t="s">
        <v>91</v>
      </c>
      <c r="AY293" s="17" t="s">
        <v>220</v>
      </c>
      <c r="BE293" s="200">
        <f>IF(N293="základní",J293,0)</f>
        <v>0</v>
      </c>
      <c r="BF293" s="200">
        <f>IF(N293="snížená",J293,0)</f>
        <v>0</v>
      </c>
      <c r="BG293" s="200">
        <f>IF(N293="zákl. přenesená",J293,0)</f>
        <v>0</v>
      </c>
      <c r="BH293" s="200">
        <f>IF(N293="sníž. přenesená",J293,0)</f>
        <v>0</v>
      </c>
      <c r="BI293" s="200">
        <f>IF(N293="nulová",J293,0)</f>
        <v>0</v>
      </c>
      <c r="BJ293" s="17" t="s">
        <v>14</v>
      </c>
      <c r="BK293" s="200">
        <f>ROUND(I293*H293,2)</f>
        <v>0</v>
      </c>
      <c r="BL293" s="17" t="s">
        <v>226</v>
      </c>
      <c r="BM293" s="199" t="s">
        <v>1286</v>
      </c>
    </row>
    <row r="294" spans="1:65" s="2" customFormat="1" ht="19.5">
      <c r="A294" s="34"/>
      <c r="B294" s="35"/>
      <c r="C294" s="36"/>
      <c r="D294" s="201" t="s">
        <v>228</v>
      </c>
      <c r="E294" s="36"/>
      <c r="F294" s="202" t="s">
        <v>1285</v>
      </c>
      <c r="G294" s="36"/>
      <c r="H294" s="36"/>
      <c r="I294" s="203"/>
      <c r="J294" s="36"/>
      <c r="K294" s="36"/>
      <c r="L294" s="39"/>
      <c r="M294" s="204"/>
      <c r="N294" s="205"/>
      <c r="O294" s="71"/>
      <c r="P294" s="71"/>
      <c r="Q294" s="71"/>
      <c r="R294" s="71"/>
      <c r="S294" s="71"/>
      <c r="T294" s="72"/>
      <c r="U294" s="34"/>
      <c r="V294" s="34"/>
      <c r="W294" s="34"/>
      <c r="X294" s="34"/>
      <c r="Y294" s="34"/>
      <c r="Z294" s="34"/>
      <c r="AA294" s="34"/>
      <c r="AB294" s="34"/>
      <c r="AC294" s="34"/>
      <c r="AD294" s="34"/>
      <c r="AE294" s="34"/>
      <c r="AT294" s="17" t="s">
        <v>228</v>
      </c>
      <c r="AU294" s="17" t="s">
        <v>91</v>
      </c>
    </row>
    <row r="295" spans="1:65" s="13" customFormat="1" ht="11.25">
      <c r="B295" s="207"/>
      <c r="C295" s="208"/>
      <c r="D295" s="201" t="s">
        <v>231</v>
      </c>
      <c r="E295" s="209" t="s">
        <v>1</v>
      </c>
      <c r="F295" s="210" t="s">
        <v>1287</v>
      </c>
      <c r="G295" s="208"/>
      <c r="H295" s="211">
        <v>5.0750000000000002</v>
      </c>
      <c r="I295" s="212"/>
      <c r="J295" s="208"/>
      <c r="K295" s="208"/>
      <c r="L295" s="213"/>
      <c r="M295" s="214"/>
      <c r="N295" s="215"/>
      <c r="O295" s="215"/>
      <c r="P295" s="215"/>
      <c r="Q295" s="215"/>
      <c r="R295" s="215"/>
      <c r="S295" s="215"/>
      <c r="T295" s="216"/>
      <c r="AT295" s="217" t="s">
        <v>231</v>
      </c>
      <c r="AU295" s="217" t="s">
        <v>91</v>
      </c>
      <c r="AV295" s="13" t="s">
        <v>91</v>
      </c>
      <c r="AW295" s="13" t="s">
        <v>36</v>
      </c>
      <c r="AX295" s="13" t="s">
        <v>14</v>
      </c>
      <c r="AY295" s="217" t="s">
        <v>220</v>
      </c>
    </row>
    <row r="296" spans="1:65" s="2" customFormat="1" ht="37.9" customHeight="1">
      <c r="A296" s="34"/>
      <c r="B296" s="35"/>
      <c r="C296" s="188" t="s">
        <v>439</v>
      </c>
      <c r="D296" s="188" t="s">
        <v>222</v>
      </c>
      <c r="E296" s="189" t="s">
        <v>1288</v>
      </c>
      <c r="F296" s="190" t="s">
        <v>1289</v>
      </c>
      <c r="G296" s="191" t="s">
        <v>493</v>
      </c>
      <c r="H296" s="192">
        <v>6</v>
      </c>
      <c r="I296" s="193"/>
      <c r="J296" s="194">
        <f>ROUND(I296*H296,2)</f>
        <v>0</v>
      </c>
      <c r="K296" s="190" t="s">
        <v>225</v>
      </c>
      <c r="L296" s="39"/>
      <c r="M296" s="195" t="s">
        <v>1</v>
      </c>
      <c r="N296" s="196" t="s">
        <v>47</v>
      </c>
      <c r="O296" s="71"/>
      <c r="P296" s="197">
        <f>O296*H296</f>
        <v>0</v>
      </c>
      <c r="Q296" s="197">
        <v>6.9999999999999994E-5</v>
      </c>
      <c r="R296" s="197">
        <f>Q296*H296</f>
        <v>4.1999999999999996E-4</v>
      </c>
      <c r="S296" s="197">
        <v>0</v>
      </c>
      <c r="T296" s="198">
        <f>S296*H296</f>
        <v>0</v>
      </c>
      <c r="U296" s="34"/>
      <c r="V296" s="34"/>
      <c r="W296" s="34"/>
      <c r="X296" s="34"/>
      <c r="Y296" s="34"/>
      <c r="Z296" s="34"/>
      <c r="AA296" s="34"/>
      <c r="AB296" s="34"/>
      <c r="AC296" s="34"/>
      <c r="AD296" s="34"/>
      <c r="AE296" s="34"/>
      <c r="AR296" s="199" t="s">
        <v>226</v>
      </c>
      <c r="AT296" s="199" t="s">
        <v>222</v>
      </c>
      <c r="AU296" s="199" t="s">
        <v>91</v>
      </c>
      <c r="AY296" s="17" t="s">
        <v>220</v>
      </c>
      <c r="BE296" s="200">
        <f>IF(N296="základní",J296,0)</f>
        <v>0</v>
      </c>
      <c r="BF296" s="200">
        <f>IF(N296="snížená",J296,0)</f>
        <v>0</v>
      </c>
      <c r="BG296" s="200">
        <f>IF(N296="zákl. přenesená",J296,0)</f>
        <v>0</v>
      </c>
      <c r="BH296" s="200">
        <f>IF(N296="sníž. přenesená",J296,0)</f>
        <v>0</v>
      </c>
      <c r="BI296" s="200">
        <f>IF(N296="nulová",J296,0)</f>
        <v>0</v>
      </c>
      <c r="BJ296" s="17" t="s">
        <v>14</v>
      </c>
      <c r="BK296" s="200">
        <f>ROUND(I296*H296,2)</f>
        <v>0</v>
      </c>
      <c r="BL296" s="17" t="s">
        <v>226</v>
      </c>
      <c r="BM296" s="199" t="s">
        <v>1290</v>
      </c>
    </row>
    <row r="297" spans="1:65" s="2" customFormat="1" ht="19.5">
      <c r="A297" s="34"/>
      <c r="B297" s="35"/>
      <c r="C297" s="36"/>
      <c r="D297" s="201" t="s">
        <v>228</v>
      </c>
      <c r="E297" s="36"/>
      <c r="F297" s="202" t="s">
        <v>1289</v>
      </c>
      <c r="G297" s="36"/>
      <c r="H297" s="36"/>
      <c r="I297" s="203"/>
      <c r="J297" s="36"/>
      <c r="K297" s="36"/>
      <c r="L297" s="39"/>
      <c r="M297" s="204"/>
      <c r="N297" s="205"/>
      <c r="O297" s="71"/>
      <c r="P297" s="71"/>
      <c r="Q297" s="71"/>
      <c r="R297" s="71"/>
      <c r="S297" s="71"/>
      <c r="T297" s="72"/>
      <c r="U297" s="34"/>
      <c r="V297" s="34"/>
      <c r="W297" s="34"/>
      <c r="X297" s="34"/>
      <c r="Y297" s="34"/>
      <c r="Z297" s="34"/>
      <c r="AA297" s="34"/>
      <c r="AB297" s="34"/>
      <c r="AC297" s="34"/>
      <c r="AD297" s="34"/>
      <c r="AE297" s="34"/>
      <c r="AT297" s="17" t="s">
        <v>228</v>
      </c>
      <c r="AU297" s="17" t="s">
        <v>91</v>
      </c>
    </row>
    <row r="298" spans="1:65" s="2" customFormat="1" ht="58.5">
      <c r="A298" s="34"/>
      <c r="B298" s="35"/>
      <c r="C298" s="36"/>
      <c r="D298" s="201" t="s">
        <v>229</v>
      </c>
      <c r="E298" s="36"/>
      <c r="F298" s="206" t="s">
        <v>1291</v>
      </c>
      <c r="G298" s="36"/>
      <c r="H298" s="36"/>
      <c r="I298" s="203"/>
      <c r="J298" s="36"/>
      <c r="K298" s="36"/>
      <c r="L298" s="39"/>
      <c r="M298" s="204"/>
      <c r="N298" s="205"/>
      <c r="O298" s="71"/>
      <c r="P298" s="71"/>
      <c r="Q298" s="71"/>
      <c r="R298" s="71"/>
      <c r="S298" s="71"/>
      <c r="T298" s="72"/>
      <c r="U298" s="34"/>
      <c r="V298" s="34"/>
      <c r="W298" s="34"/>
      <c r="X298" s="34"/>
      <c r="Y298" s="34"/>
      <c r="Z298" s="34"/>
      <c r="AA298" s="34"/>
      <c r="AB298" s="34"/>
      <c r="AC298" s="34"/>
      <c r="AD298" s="34"/>
      <c r="AE298" s="34"/>
      <c r="AT298" s="17" t="s">
        <v>229</v>
      </c>
      <c r="AU298" s="17" t="s">
        <v>91</v>
      </c>
    </row>
    <row r="299" spans="1:65" s="13" customFormat="1" ht="11.25">
      <c r="B299" s="207"/>
      <c r="C299" s="208"/>
      <c r="D299" s="201" t="s">
        <v>231</v>
      </c>
      <c r="E299" s="209" t="s">
        <v>1</v>
      </c>
      <c r="F299" s="210" t="s">
        <v>1292</v>
      </c>
      <c r="G299" s="208"/>
      <c r="H299" s="211">
        <v>4</v>
      </c>
      <c r="I299" s="212"/>
      <c r="J299" s="208"/>
      <c r="K299" s="208"/>
      <c r="L299" s="213"/>
      <c r="M299" s="214"/>
      <c r="N299" s="215"/>
      <c r="O299" s="215"/>
      <c r="P299" s="215"/>
      <c r="Q299" s="215"/>
      <c r="R299" s="215"/>
      <c r="S299" s="215"/>
      <c r="T299" s="216"/>
      <c r="AT299" s="217" t="s">
        <v>231</v>
      </c>
      <c r="AU299" s="217" t="s">
        <v>91</v>
      </c>
      <c r="AV299" s="13" t="s">
        <v>91</v>
      </c>
      <c r="AW299" s="13" t="s">
        <v>36</v>
      </c>
      <c r="AX299" s="13" t="s">
        <v>82</v>
      </c>
      <c r="AY299" s="217" t="s">
        <v>220</v>
      </c>
    </row>
    <row r="300" spans="1:65" s="13" customFormat="1" ht="11.25">
      <c r="B300" s="207"/>
      <c r="C300" s="208"/>
      <c r="D300" s="201" t="s">
        <v>231</v>
      </c>
      <c r="E300" s="209" t="s">
        <v>1</v>
      </c>
      <c r="F300" s="210" t="s">
        <v>1293</v>
      </c>
      <c r="G300" s="208"/>
      <c r="H300" s="211">
        <v>2</v>
      </c>
      <c r="I300" s="212"/>
      <c r="J300" s="208"/>
      <c r="K300" s="208"/>
      <c r="L300" s="213"/>
      <c r="M300" s="214"/>
      <c r="N300" s="215"/>
      <c r="O300" s="215"/>
      <c r="P300" s="215"/>
      <c r="Q300" s="215"/>
      <c r="R300" s="215"/>
      <c r="S300" s="215"/>
      <c r="T300" s="216"/>
      <c r="AT300" s="217" t="s">
        <v>231</v>
      </c>
      <c r="AU300" s="217" t="s">
        <v>91</v>
      </c>
      <c r="AV300" s="13" t="s">
        <v>91</v>
      </c>
      <c r="AW300" s="13" t="s">
        <v>36</v>
      </c>
      <c r="AX300" s="13" t="s">
        <v>82</v>
      </c>
      <c r="AY300" s="217" t="s">
        <v>220</v>
      </c>
    </row>
    <row r="301" spans="1:65" s="14" customFormat="1" ht="11.25">
      <c r="B301" s="218"/>
      <c r="C301" s="219"/>
      <c r="D301" s="201" t="s">
        <v>231</v>
      </c>
      <c r="E301" s="220" t="s">
        <v>1</v>
      </c>
      <c r="F301" s="221" t="s">
        <v>233</v>
      </c>
      <c r="G301" s="219"/>
      <c r="H301" s="222">
        <v>6</v>
      </c>
      <c r="I301" s="223"/>
      <c r="J301" s="219"/>
      <c r="K301" s="219"/>
      <c r="L301" s="224"/>
      <c r="M301" s="225"/>
      <c r="N301" s="226"/>
      <c r="O301" s="226"/>
      <c r="P301" s="226"/>
      <c r="Q301" s="226"/>
      <c r="R301" s="226"/>
      <c r="S301" s="226"/>
      <c r="T301" s="227"/>
      <c r="AT301" s="228" t="s">
        <v>231</v>
      </c>
      <c r="AU301" s="228" t="s">
        <v>91</v>
      </c>
      <c r="AV301" s="14" t="s">
        <v>226</v>
      </c>
      <c r="AW301" s="14" t="s">
        <v>36</v>
      </c>
      <c r="AX301" s="14" t="s">
        <v>14</v>
      </c>
      <c r="AY301" s="228" t="s">
        <v>220</v>
      </c>
    </row>
    <row r="302" spans="1:65" s="2" customFormat="1" ht="24.2" customHeight="1">
      <c r="A302" s="34"/>
      <c r="B302" s="35"/>
      <c r="C302" s="239" t="s">
        <v>445</v>
      </c>
      <c r="D302" s="239" t="s">
        <v>415</v>
      </c>
      <c r="E302" s="240" t="s">
        <v>1294</v>
      </c>
      <c r="F302" s="241" t="s">
        <v>1295</v>
      </c>
      <c r="G302" s="242" t="s">
        <v>493</v>
      </c>
      <c r="H302" s="243">
        <v>2</v>
      </c>
      <c r="I302" s="244"/>
      <c r="J302" s="245">
        <f>ROUND(I302*H302,2)</f>
        <v>0</v>
      </c>
      <c r="K302" s="241" t="s">
        <v>225</v>
      </c>
      <c r="L302" s="246"/>
      <c r="M302" s="247" t="s">
        <v>1</v>
      </c>
      <c r="N302" s="248" t="s">
        <v>47</v>
      </c>
      <c r="O302" s="71"/>
      <c r="P302" s="197">
        <f>O302*H302</f>
        <v>0</v>
      </c>
      <c r="Q302" s="197">
        <v>1.4999999999999999E-2</v>
      </c>
      <c r="R302" s="197">
        <f>Q302*H302</f>
        <v>0.03</v>
      </c>
      <c r="S302" s="197">
        <v>0</v>
      </c>
      <c r="T302" s="198">
        <f>S302*H302</f>
        <v>0</v>
      </c>
      <c r="U302" s="34"/>
      <c r="V302" s="34"/>
      <c r="W302" s="34"/>
      <c r="X302" s="34"/>
      <c r="Y302" s="34"/>
      <c r="Z302" s="34"/>
      <c r="AA302" s="34"/>
      <c r="AB302" s="34"/>
      <c r="AC302" s="34"/>
      <c r="AD302" s="34"/>
      <c r="AE302" s="34"/>
      <c r="AR302" s="199" t="s">
        <v>283</v>
      </c>
      <c r="AT302" s="199" t="s">
        <v>415</v>
      </c>
      <c r="AU302" s="199" t="s">
        <v>91</v>
      </c>
      <c r="AY302" s="17" t="s">
        <v>220</v>
      </c>
      <c r="BE302" s="200">
        <f>IF(N302="základní",J302,0)</f>
        <v>0</v>
      </c>
      <c r="BF302" s="200">
        <f>IF(N302="snížená",J302,0)</f>
        <v>0</v>
      </c>
      <c r="BG302" s="200">
        <f>IF(N302="zákl. přenesená",J302,0)</f>
        <v>0</v>
      </c>
      <c r="BH302" s="200">
        <f>IF(N302="sníž. přenesená",J302,0)</f>
        <v>0</v>
      </c>
      <c r="BI302" s="200">
        <f>IF(N302="nulová",J302,0)</f>
        <v>0</v>
      </c>
      <c r="BJ302" s="17" t="s">
        <v>14</v>
      </c>
      <c r="BK302" s="200">
        <f>ROUND(I302*H302,2)</f>
        <v>0</v>
      </c>
      <c r="BL302" s="17" t="s">
        <v>226</v>
      </c>
      <c r="BM302" s="199" t="s">
        <v>1296</v>
      </c>
    </row>
    <row r="303" spans="1:65" s="2" customFormat="1" ht="19.5">
      <c r="A303" s="34"/>
      <c r="B303" s="35"/>
      <c r="C303" s="36"/>
      <c r="D303" s="201" t="s">
        <v>228</v>
      </c>
      <c r="E303" s="36"/>
      <c r="F303" s="202" t="s">
        <v>1295</v>
      </c>
      <c r="G303" s="36"/>
      <c r="H303" s="36"/>
      <c r="I303" s="203"/>
      <c r="J303" s="36"/>
      <c r="K303" s="36"/>
      <c r="L303" s="39"/>
      <c r="M303" s="204"/>
      <c r="N303" s="205"/>
      <c r="O303" s="71"/>
      <c r="P303" s="71"/>
      <c r="Q303" s="71"/>
      <c r="R303" s="71"/>
      <c r="S303" s="71"/>
      <c r="T303" s="72"/>
      <c r="U303" s="34"/>
      <c r="V303" s="34"/>
      <c r="W303" s="34"/>
      <c r="X303" s="34"/>
      <c r="Y303" s="34"/>
      <c r="Z303" s="34"/>
      <c r="AA303" s="34"/>
      <c r="AB303" s="34"/>
      <c r="AC303" s="34"/>
      <c r="AD303" s="34"/>
      <c r="AE303" s="34"/>
      <c r="AT303" s="17" t="s">
        <v>228</v>
      </c>
      <c r="AU303" s="17" t="s">
        <v>91</v>
      </c>
    </row>
    <row r="304" spans="1:65" s="13" customFormat="1" ht="22.5">
      <c r="B304" s="207"/>
      <c r="C304" s="208"/>
      <c r="D304" s="201" t="s">
        <v>231</v>
      </c>
      <c r="E304" s="209" t="s">
        <v>1</v>
      </c>
      <c r="F304" s="210" t="s">
        <v>1297</v>
      </c>
      <c r="G304" s="208"/>
      <c r="H304" s="211">
        <v>2</v>
      </c>
      <c r="I304" s="212"/>
      <c r="J304" s="208"/>
      <c r="K304" s="208"/>
      <c r="L304" s="213"/>
      <c r="M304" s="214"/>
      <c r="N304" s="215"/>
      <c r="O304" s="215"/>
      <c r="P304" s="215"/>
      <c r="Q304" s="215"/>
      <c r="R304" s="215"/>
      <c r="S304" s="215"/>
      <c r="T304" s="216"/>
      <c r="AT304" s="217" t="s">
        <v>231</v>
      </c>
      <c r="AU304" s="217" t="s">
        <v>91</v>
      </c>
      <c r="AV304" s="13" t="s">
        <v>91</v>
      </c>
      <c r="AW304" s="13" t="s">
        <v>36</v>
      </c>
      <c r="AX304" s="13" t="s">
        <v>14</v>
      </c>
      <c r="AY304" s="217" t="s">
        <v>220</v>
      </c>
    </row>
    <row r="305" spans="1:65" s="2" customFormat="1" ht="24.2" customHeight="1">
      <c r="A305" s="34"/>
      <c r="B305" s="35"/>
      <c r="C305" s="239" t="s">
        <v>450</v>
      </c>
      <c r="D305" s="239" t="s">
        <v>415</v>
      </c>
      <c r="E305" s="240" t="s">
        <v>1298</v>
      </c>
      <c r="F305" s="241" t="s">
        <v>1299</v>
      </c>
      <c r="G305" s="242" t="s">
        <v>493</v>
      </c>
      <c r="H305" s="243">
        <v>2</v>
      </c>
      <c r="I305" s="244"/>
      <c r="J305" s="245">
        <f>ROUND(I305*H305,2)</f>
        <v>0</v>
      </c>
      <c r="K305" s="241" t="s">
        <v>225</v>
      </c>
      <c r="L305" s="246"/>
      <c r="M305" s="247" t="s">
        <v>1</v>
      </c>
      <c r="N305" s="248" t="s">
        <v>47</v>
      </c>
      <c r="O305" s="71"/>
      <c r="P305" s="197">
        <f>O305*H305</f>
        <v>0</v>
      </c>
      <c r="Q305" s="197">
        <v>1.4999999999999999E-2</v>
      </c>
      <c r="R305" s="197">
        <f>Q305*H305</f>
        <v>0.03</v>
      </c>
      <c r="S305" s="197">
        <v>0</v>
      </c>
      <c r="T305" s="198">
        <f>S305*H305</f>
        <v>0</v>
      </c>
      <c r="U305" s="34"/>
      <c r="V305" s="34"/>
      <c r="W305" s="34"/>
      <c r="X305" s="34"/>
      <c r="Y305" s="34"/>
      <c r="Z305" s="34"/>
      <c r="AA305" s="34"/>
      <c r="AB305" s="34"/>
      <c r="AC305" s="34"/>
      <c r="AD305" s="34"/>
      <c r="AE305" s="34"/>
      <c r="AR305" s="199" t="s">
        <v>283</v>
      </c>
      <c r="AT305" s="199" t="s">
        <v>415</v>
      </c>
      <c r="AU305" s="199" t="s">
        <v>91</v>
      </c>
      <c r="AY305" s="17" t="s">
        <v>220</v>
      </c>
      <c r="BE305" s="200">
        <f>IF(N305="základní",J305,0)</f>
        <v>0</v>
      </c>
      <c r="BF305" s="200">
        <f>IF(N305="snížená",J305,0)</f>
        <v>0</v>
      </c>
      <c r="BG305" s="200">
        <f>IF(N305="zákl. přenesená",J305,0)</f>
        <v>0</v>
      </c>
      <c r="BH305" s="200">
        <f>IF(N305="sníž. přenesená",J305,0)</f>
        <v>0</v>
      </c>
      <c r="BI305" s="200">
        <f>IF(N305="nulová",J305,0)</f>
        <v>0</v>
      </c>
      <c r="BJ305" s="17" t="s">
        <v>14</v>
      </c>
      <c r="BK305" s="200">
        <f>ROUND(I305*H305,2)</f>
        <v>0</v>
      </c>
      <c r="BL305" s="17" t="s">
        <v>226</v>
      </c>
      <c r="BM305" s="199" t="s">
        <v>1300</v>
      </c>
    </row>
    <row r="306" spans="1:65" s="2" customFormat="1" ht="19.5">
      <c r="A306" s="34"/>
      <c r="B306" s="35"/>
      <c r="C306" s="36"/>
      <c r="D306" s="201" t="s">
        <v>228</v>
      </c>
      <c r="E306" s="36"/>
      <c r="F306" s="202" t="s">
        <v>1299</v>
      </c>
      <c r="G306" s="36"/>
      <c r="H306" s="36"/>
      <c r="I306" s="203"/>
      <c r="J306" s="36"/>
      <c r="K306" s="36"/>
      <c r="L306" s="39"/>
      <c r="M306" s="204"/>
      <c r="N306" s="205"/>
      <c r="O306" s="71"/>
      <c r="P306" s="71"/>
      <c r="Q306" s="71"/>
      <c r="R306" s="71"/>
      <c r="S306" s="71"/>
      <c r="T306" s="72"/>
      <c r="U306" s="34"/>
      <c r="V306" s="34"/>
      <c r="W306" s="34"/>
      <c r="X306" s="34"/>
      <c r="Y306" s="34"/>
      <c r="Z306" s="34"/>
      <c r="AA306" s="34"/>
      <c r="AB306" s="34"/>
      <c r="AC306" s="34"/>
      <c r="AD306" s="34"/>
      <c r="AE306" s="34"/>
      <c r="AT306" s="17" t="s">
        <v>228</v>
      </c>
      <c r="AU306" s="17" t="s">
        <v>91</v>
      </c>
    </row>
    <row r="307" spans="1:65" s="13" customFormat="1" ht="22.5">
      <c r="B307" s="207"/>
      <c r="C307" s="208"/>
      <c r="D307" s="201" t="s">
        <v>231</v>
      </c>
      <c r="E307" s="209" t="s">
        <v>1</v>
      </c>
      <c r="F307" s="210" t="s">
        <v>1297</v>
      </c>
      <c r="G307" s="208"/>
      <c r="H307" s="211">
        <v>2</v>
      </c>
      <c r="I307" s="212"/>
      <c r="J307" s="208"/>
      <c r="K307" s="208"/>
      <c r="L307" s="213"/>
      <c r="M307" s="214"/>
      <c r="N307" s="215"/>
      <c r="O307" s="215"/>
      <c r="P307" s="215"/>
      <c r="Q307" s="215"/>
      <c r="R307" s="215"/>
      <c r="S307" s="215"/>
      <c r="T307" s="216"/>
      <c r="AT307" s="217" t="s">
        <v>231</v>
      </c>
      <c r="AU307" s="217" t="s">
        <v>91</v>
      </c>
      <c r="AV307" s="13" t="s">
        <v>91</v>
      </c>
      <c r="AW307" s="13" t="s">
        <v>36</v>
      </c>
      <c r="AX307" s="13" t="s">
        <v>14</v>
      </c>
      <c r="AY307" s="217" t="s">
        <v>220</v>
      </c>
    </row>
    <row r="308" spans="1:65" s="2" customFormat="1" ht="24.2" customHeight="1">
      <c r="A308" s="34"/>
      <c r="B308" s="35"/>
      <c r="C308" s="239" t="s">
        <v>456</v>
      </c>
      <c r="D308" s="239" t="s">
        <v>415</v>
      </c>
      <c r="E308" s="240" t="s">
        <v>1301</v>
      </c>
      <c r="F308" s="241" t="s">
        <v>1302</v>
      </c>
      <c r="G308" s="242" t="s">
        <v>493</v>
      </c>
      <c r="H308" s="243">
        <v>2</v>
      </c>
      <c r="I308" s="244"/>
      <c r="J308" s="245">
        <f>ROUND(I308*H308,2)</f>
        <v>0</v>
      </c>
      <c r="K308" s="241" t="s">
        <v>225</v>
      </c>
      <c r="L308" s="246"/>
      <c r="M308" s="247" t="s">
        <v>1</v>
      </c>
      <c r="N308" s="248" t="s">
        <v>47</v>
      </c>
      <c r="O308" s="71"/>
      <c r="P308" s="197">
        <f>O308*H308</f>
        <v>0</v>
      </c>
      <c r="Q308" s="197">
        <v>1.4999999999999999E-2</v>
      </c>
      <c r="R308" s="197">
        <f>Q308*H308</f>
        <v>0.03</v>
      </c>
      <c r="S308" s="197">
        <v>0</v>
      </c>
      <c r="T308" s="198">
        <f>S308*H308</f>
        <v>0</v>
      </c>
      <c r="U308" s="34"/>
      <c r="V308" s="34"/>
      <c r="W308" s="34"/>
      <c r="X308" s="34"/>
      <c r="Y308" s="34"/>
      <c r="Z308" s="34"/>
      <c r="AA308" s="34"/>
      <c r="AB308" s="34"/>
      <c r="AC308" s="34"/>
      <c r="AD308" s="34"/>
      <c r="AE308" s="34"/>
      <c r="AR308" s="199" t="s">
        <v>283</v>
      </c>
      <c r="AT308" s="199" t="s">
        <v>415</v>
      </c>
      <c r="AU308" s="199" t="s">
        <v>91</v>
      </c>
      <c r="AY308" s="17" t="s">
        <v>220</v>
      </c>
      <c r="BE308" s="200">
        <f>IF(N308="základní",J308,0)</f>
        <v>0</v>
      </c>
      <c r="BF308" s="200">
        <f>IF(N308="snížená",J308,0)</f>
        <v>0</v>
      </c>
      <c r="BG308" s="200">
        <f>IF(N308="zákl. přenesená",J308,0)</f>
        <v>0</v>
      </c>
      <c r="BH308" s="200">
        <f>IF(N308="sníž. přenesená",J308,0)</f>
        <v>0</v>
      </c>
      <c r="BI308" s="200">
        <f>IF(N308="nulová",J308,0)</f>
        <v>0</v>
      </c>
      <c r="BJ308" s="17" t="s">
        <v>14</v>
      </c>
      <c r="BK308" s="200">
        <f>ROUND(I308*H308,2)</f>
        <v>0</v>
      </c>
      <c r="BL308" s="17" t="s">
        <v>226</v>
      </c>
      <c r="BM308" s="199" t="s">
        <v>1303</v>
      </c>
    </row>
    <row r="309" spans="1:65" s="2" customFormat="1" ht="19.5">
      <c r="A309" s="34"/>
      <c r="B309" s="35"/>
      <c r="C309" s="36"/>
      <c r="D309" s="201" t="s">
        <v>228</v>
      </c>
      <c r="E309" s="36"/>
      <c r="F309" s="202" t="s">
        <v>1302</v>
      </c>
      <c r="G309" s="36"/>
      <c r="H309" s="36"/>
      <c r="I309" s="203"/>
      <c r="J309" s="36"/>
      <c r="K309" s="36"/>
      <c r="L309" s="39"/>
      <c r="M309" s="204"/>
      <c r="N309" s="205"/>
      <c r="O309" s="71"/>
      <c r="P309" s="71"/>
      <c r="Q309" s="71"/>
      <c r="R309" s="71"/>
      <c r="S309" s="71"/>
      <c r="T309" s="72"/>
      <c r="U309" s="34"/>
      <c r="V309" s="34"/>
      <c r="W309" s="34"/>
      <c r="X309" s="34"/>
      <c r="Y309" s="34"/>
      <c r="Z309" s="34"/>
      <c r="AA309" s="34"/>
      <c r="AB309" s="34"/>
      <c r="AC309" s="34"/>
      <c r="AD309" s="34"/>
      <c r="AE309" s="34"/>
      <c r="AT309" s="17" t="s">
        <v>228</v>
      </c>
      <c r="AU309" s="17" t="s">
        <v>91</v>
      </c>
    </row>
    <row r="310" spans="1:65" s="13" customFormat="1" ht="22.5">
      <c r="B310" s="207"/>
      <c r="C310" s="208"/>
      <c r="D310" s="201" t="s">
        <v>231</v>
      </c>
      <c r="E310" s="209" t="s">
        <v>1</v>
      </c>
      <c r="F310" s="210" t="s">
        <v>1297</v>
      </c>
      <c r="G310" s="208"/>
      <c r="H310" s="211">
        <v>2</v>
      </c>
      <c r="I310" s="212"/>
      <c r="J310" s="208"/>
      <c r="K310" s="208"/>
      <c r="L310" s="213"/>
      <c r="M310" s="214"/>
      <c r="N310" s="215"/>
      <c r="O310" s="215"/>
      <c r="P310" s="215"/>
      <c r="Q310" s="215"/>
      <c r="R310" s="215"/>
      <c r="S310" s="215"/>
      <c r="T310" s="216"/>
      <c r="AT310" s="217" t="s">
        <v>231</v>
      </c>
      <c r="AU310" s="217" t="s">
        <v>91</v>
      </c>
      <c r="AV310" s="13" t="s">
        <v>91</v>
      </c>
      <c r="AW310" s="13" t="s">
        <v>36</v>
      </c>
      <c r="AX310" s="13" t="s">
        <v>14</v>
      </c>
      <c r="AY310" s="217" t="s">
        <v>220</v>
      </c>
    </row>
    <row r="311" spans="1:65" s="2" customFormat="1" ht="24.2" customHeight="1">
      <c r="A311" s="34"/>
      <c r="B311" s="35"/>
      <c r="C311" s="188" t="s">
        <v>462</v>
      </c>
      <c r="D311" s="188" t="s">
        <v>222</v>
      </c>
      <c r="E311" s="189" t="s">
        <v>1304</v>
      </c>
      <c r="F311" s="190" t="s">
        <v>1305</v>
      </c>
      <c r="G311" s="191" t="s">
        <v>1306</v>
      </c>
      <c r="H311" s="192">
        <v>18</v>
      </c>
      <c r="I311" s="193"/>
      <c r="J311" s="194">
        <f>ROUND(I311*H311,2)</f>
        <v>0</v>
      </c>
      <c r="K311" s="190" t="s">
        <v>225</v>
      </c>
      <c r="L311" s="39"/>
      <c r="M311" s="195" t="s">
        <v>1</v>
      </c>
      <c r="N311" s="196" t="s">
        <v>47</v>
      </c>
      <c r="O311" s="71"/>
      <c r="P311" s="197">
        <f>O311*H311</f>
        <v>0</v>
      </c>
      <c r="Q311" s="197">
        <v>1.8000000000000001E-4</v>
      </c>
      <c r="R311" s="197">
        <f>Q311*H311</f>
        <v>3.2400000000000003E-3</v>
      </c>
      <c r="S311" s="197">
        <v>0</v>
      </c>
      <c r="T311" s="198">
        <f>S311*H311</f>
        <v>0</v>
      </c>
      <c r="U311" s="34"/>
      <c r="V311" s="34"/>
      <c r="W311" s="34"/>
      <c r="X311" s="34"/>
      <c r="Y311" s="34"/>
      <c r="Z311" s="34"/>
      <c r="AA311" s="34"/>
      <c r="AB311" s="34"/>
      <c r="AC311" s="34"/>
      <c r="AD311" s="34"/>
      <c r="AE311" s="34"/>
      <c r="AR311" s="199" t="s">
        <v>226</v>
      </c>
      <c r="AT311" s="199" t="s">
        <v>222</v>
      </c>
      <c r="AU311" s="199" t="s">
        <v>91</v>
      </c>
      <c r="AY311" s="17" t="s">
        <v>220</v>
      </c>
      <c r="BE311" s="200">
        <f>IF(N311="základní",J311,0)</f>
        <v>0</v>
      </c>
      <c r="BF311" s="200">
        <f>IF(N311="snížená",J311,0)</f>
        <v>0</v>
      </c>
      <c r="BG311" s="200">
        <f>IF(N311="zákl. přenesená",J311,0)</f>
        <v>0</v>
      </c>
      <c r="BH311" s="200">
        <f>IF(N311="sníž. přenesená",J311,0)</f>
        <v>0</v>
      </c>
      <c r="BI311" s="200">
        <f>IF(N311="nulová",J311,0)</f>
        <v>0</v>
      </c>
      <c r="BJ311" s="17" t="s">
        <v>14</v>
      </c>
      <c r="BK311" s="200">
        <f>ROUND(I311*H311,2)</f>
        <v>0</v>
      </c>
      <c r="BL311" s="17" t="s">
        <v>226</v>
      </c>
      <c r="BM311" s="199" t="s">
        <v>1307</v>
      </c>
    </row>
    <row r="312" spans="1:65" s="2" customFormat="1" ht="11.25">
      <c r="A312" s="34"/>
      <c r="B312" s="35"/>
      <c r="C312" s="36"/>
      <c r="D312" s="201" t="s">
        <v>228</v>
      </c>
      <c r="E312" s="36"/>
      <c r="F312" s="202" t="s">
        <v>1305</v>
      </c>
      <c r="G312" s="36"/>
      <c r="H312" s="36"/>
      <c r="I312" s="203"/>
      <c r="J312" s="36"/>
      <c r="K312" s="36"/>
      <c r="L312" s="39"/>
      <c r="M312" s="204"/>
      <c r="N312" s="205"/>
      <c r="O312" s="71"/>
      <c r="P312" s="71"/>
      <c r="Q312" s="71"/>
      <c r="R312" s="71"/>
      <c r="S312" s="71"/>
      <c r="T312" s="72"/>
      <c r="U312" s="34"/>
      <c r="V312" s="34"/>
      <c r="W312" s="34"/>
      <c r="X312" s="34"/>
      <c r="Y312" s="34"/>
      <c r="Z312" s="34"/>
      <c r="AA312" s="34"/>
      <c r="AB312" s="34"/>
      <c r="AC312" s="34"/>
      <c r="AD312" s="34"/>
      <c r="AE312" s="34"/>
      <c r="AT312" s="17" t="s">
        <v>228</v>
      </c>
      <c r="AU312" s="17" t="s">
        <v>91</v>
      </c>
    </row>
    <row r="313" spans="1:65" s="2" customFormat="1" ht="78">
      <c r="A313" s="34"/>
      <c r="B313" s="35"/>
      <c r="C313" s="36"/>
      <c r="D313" s="201" t="s">
        <v>229</v>
      </c>
      <c r="E313" s="36"/>
      <c r="F313" s="206" t="s">
        <v>1308</v>
      </c>
      <c r="G313" s="36"/>
      <c r="H313" s="36"/>
      <c r="I313" s="203"/>
      <c r="J313" s="36"/>
      <c r="K313" s="36"/>
      <c r="L313" s="39"/>
      <c r="M313" s="204"/>
      <c r="N313" s="205"/>
      <c r="O313" s="71"/>
      <c r="P313" s="71"/>
      <c r="Q313" s="71"/>
      <c r="R313" s="71"/>
      <c r="S313" s="71"/>
      <c r="T313" s="72"/>
      <c r="U313" s="34"/>
      <c r="V313" s="34"/>
      <c r="W313" s="34"/>
      <c r="X313" s="34"/>
      <c r="Y313" s="34"/>
      <c r="Z313" s="34"/>
      <c r="AA313" s="34"/>
      <c r="AB313" s="34"/>
      <c r="AC313" s="34"/>
      <c r="AD313" s="34"/>
      <c r="AE313" s="34"/>
      <c r="AT313" s="17" t="s">
        <v>229</v>
      </c>
      <c r="AU313" s="17" t="s">
        <v>91</v>
      </c>
    </row>
    <row r="314" spans="1:65" s="13" customFormat="1" ht="11.25">
      <c r="B314" s="207"/>
      <c r="C314" s="208"/>
      <c r="D314" s="201" t="s">
        <v>231</v>
      </c>
      <c r="E314" s="209" t="s">
        <v>1</v>
      </c>
      <c r="F314" s="210" t="s">
        <v>1309</v>
      </c>
      <c r="G314" s="208"/>
      <c r="H314" s="211">
        <v>18</v>
      </c>
      <c r="I314" s="212"/>
      <c r="J314" s="208"/>
      <c r="K314" s="208"/>
      <c r="L314" s="213"/>
      <c r="M314" s="214"/>
      <c r="N314" s="215"/>
      <c r="O314" s="215"/>
      <c r="P314" s="215"/>
      <c r="Q314" s="215"/>
      <c r="R314" s="215"/>
      <c r="S314" s="215"/>
      <c r="T314" s="216"/>
      <c r="AT314" s="217" t="s">
        <v>231</v>
      </c>
      <c r="AU314" s="217" t="s">
        <v>91</v>
      </c>
      <c r="AV314" s="13" t="s">
        <v>91</v>
      </c>
      <c r="AW314" s="13" t="s">
        <v>36</v>
      </c>
      <c r="AX314" s="13" t="s">
        <v>82</v>
      </c>
      <c r="AY314" s="217" t="s">
        <v>220</v>
      </c>
    </row>
    <row r="315" spans="1:65" s="14" customFormat="1" ht="11.25">
      <c r="B315" s="218"/>
      <c r="C315" s="219"/>
      <c r="D315" s="201" t="s">
        <v>231</v>
      </c>
      <c r="E315" s="220" t="s">
        <v>1</v>
      </c>
      <c r="F315" s="221" t="s">
        <v>233</v>
      </c>
      <c r="G315" s="219"/>
      <c r="H315" s="222">
        <v>18</v>
      </c>
      <c r="I315" s="223"/>
      <c r="J315" s="219"/>
      <c r="K315" s="219"/>
      <c r="L315" s="224"/>
      <c r="M315" s="225"/>
      <c r="N315" s="226"/>
      <c r="O315" s="226"/>
      <c r="P315" s="226"/>
      <c r="Q315" s="226"/>
      <c r="R315" s="226"/>
      <c r="S315" s="226"/>
      <c r="T315" s="227"/>
      <c r="AT315" s="228" t="s">
        <v>231</v>
      </c>
      <c r="AU315" s="228" t="s">
        <v>91</v>
      </c>
      <c r="AV315" s="14" t="s">
        <v>226</v>
      </c>
      <c r="AW315" s="14" t="s">
        <v>36</v>
      </c>
      <c r="AX315" s="14" t="s">
        <v>14</v>
      </c>
      <c r="AY315" s="228" t="s">
        <v>220</v>
      </c>
    </row>
    <row r="316" spans="1:65" s="2" customFormat="1" ht="14.45" customHeight="1">
      <c r="A316" s="34"/>
      <c r="B316" s="35"/>
      <c r="C316" s="188" t="s">
        <v>468</v>
      </c>
      <c r="D316" s="188" t="s">
        <v>222</v>
      </c>
      <c r="E316" s="189" t="s">
        <v>1310</v>
      </c>
      <c r="F316" s="190" t="s">
        <v>1311</v>
      </c>
      <c r="G316" s="191" t="s">
        <v>493</v>
      </c>
      <c r="H316" s="192">
        <v>2</v>
      </c>
      <c r="I316" s="193"/>
      <c r="J316" s="194">
        <f>ROUND(I316*H316,2)</f>
        <v>0</v>
      </c>
      <c r="K316" s="190" t="s">
        <v>1</v>
      </c>
      <c r="L316" s="39"/>
      <c r="M316" s="195" t="s">
        <v>1</v>
      </c>
      <c r="N316" s="196" t="s">
        <v>47</v>
      </c>
      <c r="O316" s="71"/>
      <c r="P316" s="197">
        <f>O316*H316</f>
        <v>0</v>
      </c>
      <c r="Q316" s="197">
        <v>0.01</v>
      </c>
      <c r="R316" s="197">
        <f>Q316*H316</f>
        <v>0.02</v>
      </c>
      <c r="S316" s="197">
        <v>0</v>
      </c>
      <c r="T316" s="198">
        <f>S316*H316</f>
        <v>0</v>
      </c>
      <c r="U316" s="34"/>
      <c r="V316" s="34"/>
      <c r="W316" s="34"/>
      <c r="X316" s="34"/>
      <c r="Y316" s="34"/>
      <c r="Z316" s="34"/>
      <c r="AA316" s="34"/>
      <c r="AB316" s="34"/>
      <c r="AC316" s="34"/>
      <c r="AD316" s="34"/>
      <c r="AE316" s="34"/>
      <c r="AR316" s="199" t="s">
        <v>226</v>
      </c>
      <c r="AT316" s="199" t="s">
        <v>222</v>
      </c>
      <c r="AU316" s="199" t="s">
        <v>91</v>
      </c>
      <c r="AY316" s="17" t="s">
        <v>220</v>
      </c>
      <c r="BE316" s="200">
        <f>IF(N316="základní",J316,0)</f>
        <v>0</v>
      </c>
      <c r="BF316" s="200">
        <f>IF(N316="snížená",J316,0)</f>
        <v>0</v>
      </c>
      <c r="BG316" s="200">
        <f>IF(N316="zákl. přenesená",J316,0)</f>
        <v>0</v>
      </c>
      <c r="BH316" s="200">
        <f>IF(N316="sníž. přenesená",J316,0)</f>
        <v>0</v>
      </c>
      <c r="BI316" s="200">
        <f>IF(N316="nulová",J316,0)</f>
        <v>0</v>
      </c>
      <c r="BJ316" s="17" t="s">
        <v>14</v>
      </c>
      <c r="BK316" s="200">
        <f>ROUND(I316*H316,2)</f>
        <v>0</v>
      </c>
      <c r="BL316" s="17" t="s">
        <v>226</v>
      </c>
      <c r="BM316" s="199" t="s">
        <v>1312</v>
      </c>
    </row>
    <row r="317" spans="1:65" s="2" customFormat="1" ht="11.25">
      <c r="A317" s="34"/>
      <c r="B317" s="35"/>
      <c r="C317" s="36"/>
      <c r="D317" s="201" t="s">
        <v>228</v>
      </c>
      <c r="E317" s="36"/>
      <c r="F317" s="202" t="s">
        <v>1311</v>
      </c>
      <c r="G317" s="36"/>
      <c r="H317" s="36"/>
      <c r="I317" s="203"/>
      <c r="J317" s="36"/>
      <c r="K317" s="36"/>
      <c r="L317" s="39"/>
      <c r="M317" s="204"/>
      <c r="N317" s="205"/>
      <c r="O317" s="71"/>
      <c r="P317" s="71"/>
      <c r="Q317" s="71"/>
      <c r="R317" s="71"/>
      <c r="S317" s="71"/>
      <c r="T317" s="72"/>
      <c r="U317" s="34"/>
      <c r="V317" s="34"/>
      <c r="W317" s="34"/>
      <c r="X317" s="34"/>
      <c r="Y317" s="34"/>
      <c r="Z317" s="34"/>
      <c r="AA317" s="34"/>
      <c r="AB317" s="34"/>
      <c r="AC317" s="34"/>
      <c r="AD317" s="34"/>
      <c r="AE317" s="34"/>
      <c r="AT317" s="17" t="s">
        <v>228</v>
      </c>
      <c r="AU317" s="17" t="s">
        <v>91</v>
      </c>
    </row>
    <row r="318" spans="1:65" s="2" customFormat="1" ht="19.5">
      <c r="A318" s="34"/>
      <c r="B318" s="35"/>
      <c r="C318" s="36"/>
      <c r="D318" s="201" t="s">
        <v>535</v>
      </c>
      <c r="E318" s="36"/>
      <c r="F318" s="206" t="s">
        <v>1313</v>
      </c>
      <c r="G318" s="36"/>
      <c r="H318" s="36"/>
      <c r="I318" s="203"/>
      <c r="J318" s="36"/>
      <c r="K318" s="36"/>
      <c r="L318" s="39"/>
      <c r="M318" s="204"/>
      <c r="N318" s="205"/>
      <c r="O318" s="71"/>
      <c r="P318" s="71"/>
      <c r="Q318" s="71"/>
      <c r="R318" s="71"/>
      <c r="S318" s="71"/>
      <c r="T318" s="72"/>
      <c r="U318" s="34"/>
      <c r="V318" s="34"/>
      <c r="W318" s="34"/>
      <c r="X318" s="34"/>
      <c r="Y318" s="34"/>
      <c r="Z318" s="34"/>
      <c r="AA318" s="34"/>
      <c r="AB318" s="34"/>
      <c r="AC318" s="34"/>
      <c r="AD318" s="34"/>
      <c r="AE318" s="34"/>
      <c r="AT318" s="17" t="s">
        <v>535</v>
      </c>
      <c r="AU318" s="17" t="s">
        <v>91</v>
      </c>
    </row>
    <row r="319" spans="1:65" s="2" customFormat="1" ht="24.2" customHeight="1">
      <c r="A319" s="34"/>
      <c r="B319" s="35"/>
      <c r="C319" s="188" t="s">
        <v>473</v>
      </c>
      <c r="D319" s="188" t="s">
        <v>222</v>
      </c>
      <c r="E319" s="189" t="s">
        <v>1314</v>
      </c>
      <c r="F319" s="190" t="s">
        <v>1315</v>
      </c>
      <c r="G319" s="191" t="s">
        <v>1316</v>
      </c>
      <c r="H319" s="192">
        <v>16</v>
      </c>
      <c r="I319" s="193"/>
      <c r="J319" s="194">
        <f>ROUND(I319*H319,2)</f>
        <v>0</v>
      </c>
      <c r="K319" s="190" t="s">
        <v>1</v>
      </c>
      <c r="L319" s="39"/>
      <c r="M319" s="195" t="s">
        <v>1</v>
      </c>
      <c r="N319" s="196" t="s">
        <v>47</v>
      </c>
      <c r="O319" s="71"/>
      <c r="P319" s="197">
        <f>O319*H319</f>
        <v>0</v>
      </c>
      <c r="Q319" s="197">
        <v>0.03</v>
      </c>
      <c r="R319" s="197">
        <f>Q319*H319</f>
        <v>0.48</v>
      </c>
      <c r="S319" s="197">
        <v>0</v>
      </c>
      <c r="T319" s="198">
        <f>S319*H319</f>
        <v>0</v>
      </c>
      <c r="U319" s="34"/>
      <c r="V319" s="34"/>
      <c r="W319" s="34"/>
      <c r="X319" s="34"/>
      <c r="Y319" s="34"/>
      <c r="Z319" s="34"/>
      <c r="AA319" s="34"/>
      <c r="AB319" s="34"/>
      <c r="AC319" s="34"/>
      <c r="AD319" s="34"/>
      <c r="AE319" s="34"/>
      <c r="AR319" s="199" t="s">
        <v>226</v>
      </c>
      <c r="AT319" s="199" t="s">
        <v>222</v>
      </c>
      <c r="AU319" s="199" t="s">
        <v>91</v>
      </c>
      <c r="AY319" s="17" t="s">
        <v>220</v>
      </c>
      <c r="BE319" s="200">
        <f>IF(N319="základní",J319,0)</f>
        <v>0</v>
      </c>
      <c r="BF319" s="200">
        <f>IF(N319="snížená",J319,0)</f>
        <v>0</v>
      </c>
      <c r="BG319" s="200">
        <f>IF(N319="zákl. přenesená",J319,0)</f>
        <v>0</v>
      </c>
      <c r="BH319" s="200">
        <f>IF(N319="sníž. přenesená",J319,0)</f>
        <v>0</v>
      </c>
      <c r="BI319" s="200">
        <f>IF(N319="nulová",J319,0)</f>
        <v>0</v>
      </c>
      <c r="BJ319" s="17" t="s">
        <v>14</v>
      </c>
      <c r="BK319" s="200">
        <f>ROUND(I319*H319,2)</f>
        <v>0</v>
      </c>
      <c r="BL319" s="17" t="s">
        <v>226</v>
      </c>
      <c r="BM319" s="199" t="s">
        <v>1317</v>
      </c>
    </row>
    <row r="320" spans="1:65" s="2" customFormat="1" ht="11.25">
      <c r="A320" s="34"/>
      <c r="B320" s="35"/>
      <c r="C320" s="36"/>
      <c r="D320" s="201" t="s">
        <v>228</v>
      </c>
      <c r="E320" s="36"/>
      <c r="F320" s="202" t="s">
        <v>1315</v>
      </c>
      <c r="G320" s="36"/>
      <c r="H320" s="36"/>
      <c r="I320" s="203"/>
      <c r="J320" s="36"/>
      <c r="K320" s="36"/>
      <c r="L320" s="39"/>
      <c r="M320" s="204"/>
      <c r="N320" s="205"/>
      <c r="O320" s="71"/>
      <c r="P320" s="71"/>
      <c r="Q320" s="71"/>
      <c r="R320" s="71"/>
      <c r="S320" s="71"/>
      <c r="T320" s="72"/>
      <c r="U320" s="34"/>
      <c r="V320" s="34"/>
      <c r="W320" s="34"/>
      <c r="X320" s="34"/>
      <c r="Y320" s="34"/>
      <c r="Z320" s="34"/>
      <c r="AA320" s="34"/>
      <c r="AB320" s="34"/>
      <c r="AC320" s="34"/>
      <c r="AD320" s="34"/>
      <c r="AE320" s="34"/>
      <c r="AT320" s="17" t="s">
        <v>228</v>
      </c>
      <c r="AU320" s="17" t="s">
        <v>91</v>
      </c>
    </row>
    <row r="321" spans="1:65" s="13" customFormat="1" ht="22.5">
      <c r="B321" s="207"/>
      <c r="C321" s="208"/>
      <c r="D321" s="201" t="s">
        <v>231</v>
      </c>
      <c r="E321" s="209" t="s">
        <v>1</v>
      </c>
      <c r="F321" s="210" t="s">
        <v>1318</v>
      </c>
      <c r="G321" s="208"/>
      <c r="H321" s="211">
        <v>16</v>
      </c>
      <c r="I321" s="212"/>
      <c r="J321" s="208"/>
      <c r="K321" s="208"/>
      <c r="L321" s="213"/>
      <c r="M321" s="214"/>
      <c r="N321" s="215"/>
      <c r="O321" s="215"/>
      <c r="P321" s="215"/>
      <c r="Q321" s="215"/>
      <c r="R321" s="215"/>
      <c r="S321" s="215"/>
      <c r="T321" s="216"/>
      <c r="AT321" s="217" t="s">
        <v>231</v>
      </c>
      <c r="AU321" s="217" t="s">
        <v>91</v>
      </c>
      <c r="AV321" s="13" t="s">
        <v>91</v>
      </c>
      <c r="AW321" s="13" t="s">
        <v>36</v>
      </c>
      <c r="AX321" s="13" t="s">
        <v>82</v>
      </c>
      <c r="AY321" s="217" t="s">
        <v>220</v>
      </c>
    </row>
    <row r="322" spans="1:65" s="14" customFormat="1" ht="11.25">
      <c r="B322" s="218"/>
      <c r="C322" s="219"/>
      <c r="D322" s="201" t="s">
        <v>231</v>
      </c>
      <c r="E322" s="220" t="s">
        <v>1</v>
      </c>
      <c r="F322" s="221" t="s">
        <v>233</v>
      </c>
      <c r="G322" s="219"/>
      <c r="H322" s="222">
        <v>16</v>
      </c>
      <c r="I322" s="223"/>
      <c r="J322" s="219"/>
      <c r="K322" s="219"/>
      <c r="L322" s="224"/>
      <c r="M322" s="225"/>
      <c r="N322" s="226"/>
      <c r="O322" s="226"/>
      <c r="P322" s="226"/>
      <c r="Q322" s="226"/>
      <c r="R322" s="226"/>
      <c r="S322" s="226"/>
      <c r="T322" s="227"/>
      <c r="AT322" s="228" t="s">
        <v>231</v>
      </c>
      <c r="AU322" s="228" t="s">
        <v>91</v>
      </c>
      <c r="AV322" s="14" t="s">
        <v>226</v>
      </c>
      <c r="AW322" s="14" t="s">
        <v>36</v>
      </c>
      <c r="AX322" s="14" t="s">
        <v>14</v>
      </c>
      <c r="AY322" s="228" t="s">
        <v>220</v>
      </c>
    </row>
    <row r="323" spans="1:65" s="2" customFormat="1" ht="24.2" customHeight="1">
      <c r="A323" s="34"/>
      <c r="B323" s="35"/>
      <c r="C323" s="188" t="s">
        <v>479</v>
      </c>
      <c r="D323" s="188" t="s">
        <v>222</v>
      </c>
      <c r="E323" s="189" t="s">
        <v>1319</v>
      </c>
      <c r="F323" s="190" t="s">
        <v>1320</v>
      </c>
      <c r="G323" s="191" t="s">
        <v>493</v>
      </c>
      <c r="H323" s="192">
        <v>15</v>
      </c>
      <c r="I323" s="193"/>
      <c r="J323" s="194">
        <f>ROUND(I323*H323,2)</f>
        <v>0</v>
      </c>
      <c r="K323" s="190" t="s">
        <v>1</v>
      </c>
      <c r="L323" s="39"/>
      <c r="M323" s="195" t="s">
        <v>1</v>
      </c>
      <c r="N323" s="196" t="s">
        <v>47</v>
      </c>
      <c r="O323" s="71"/>
      <c r="P323" s="197">
        <f>O323*H323</f>
        <v>0</v>
      </c>
      <c r="Q323" s="197">
        <v>0.03</v>
      </c>
      <c r="R323" s="197">
        <f>Q323*H323</f>
        <v>0.44999999999999996</v>
      </c>
      <c r="S323" s="197">
        <v>0</v>
      </c>
      <c r="T323" s="198">
        <f>S323*H323</f>
        <v>0</v>
      </c>
      <c r="U323" s="34"/>
      <c r="V323" s="34"/>
      <c r="W323" s="34"/>
      <c r="X323" s="34"/>
      <c r="Y323" s="34"/>
      <c r="Z323" s="34"/>
      <c r="AA323" s="34"/>
      <c r="AB323" s="34"/>
      <c r="AC323" s="34"/>
      <c r="AD323" s="34"/>
      <c r="AE323" s="34"/>
      <c r="AR323" s="199" t="s">
        <v>226</v>
      </c>
      <c r="AT323" s="199" t="s">
        <v>222</v>
      </c>
      <c r="AU323" s="199" t="s">
        <v>91</v>
      </c>
      <c r="AY323" s="17" t="s">
        <v>220</v>
      </c>
      <c r="BE323" s="200">
        <f>IF(N323="základní",J323,0)</f>
        <v>0</v>
      </c>
      <c r="BF323" s="200">
        <f>IF(N323="snížená",J323,0)</f>
        <v>0</v>
      </c>
      <c r="BG323" s="200">
        <f>IF(N323="zákl. přenesená",J323,0)</f>
        <v>0</v>
      </c>
      <c r="BH323" s="200">
        <f>IF(N323="sníž. přenesená",J323,0)</f>
        <v>0</v>
      </c>
      <c r="BI323" s="200">
        <f>IF(N323="nulová",J323,0)</f>
        <v>0</v>
      </c>
      <c r="BJ323" s="17" t="s">
        <v>14</v>
      </c>
      <c r="BK323" s="200">
        <f>ROUND(I323*H323,2)</f>
        <v>0</v>
      </c>
      <c r="BL323" s="17" t="s">
        <v>226</v>
      </c>
      <c r="BM323" s="199" t="s">
        <v>1321</v>
      </c>
    </row>
    <row r="324" spans="1:65" s="2" customFormat="1" ht="19.5">
      <c r="A324" s="34"/>
      <c r="B324" s="35"/>
      <c r="C324" s="36"/>
      <c r="D324" s="201" t="s">
        <v>228</v>
      </c>
      <c r="E324" s="36"/>
      <c r="F324" s="202" t="s">
        <v>1320</v>
      </c>
      <c r="G324" s="36"/>
      <c r="H324" s="36"/>
      <c r="I324" s="203"/>
      <c r="J324" s="36"/>
      <c r="K324" s="36"/>
      <c r="L324" s="39"/>
      <c r="M324" s="204"/>
      <c r="N324" s="205"/>
      <c r="O324" s="71"/>
      <c r="P324" s="71"/>
      <c r="Q324" s="71"/>
      <c r="R324" s="71"/>
      <c r="S324" s="71"/>
      <c r="T324" s="72"/>
      <c r="U324" s="34"/>
      <c r="V324" s="34"/>
      <c r="W324" s="34"/>
      <c r="X324" s="34"/>
      <c r="Y324" s="34"/>
      <c r="Z324" s="34"/>
      <c r="AA324" s="34"/>
      <c r="AB324" s="34"/>
      <c r="AC324" s="34"/>
      <c r="AD324" s="34"/>
      <c r="AE324" s="34"/>
      <c r="AT324" s="17" t="s">
        <v>228</v>
      </c>
      <c r="AU324" s="17" t="s">
        <v>91</v>
      </c>
    </row>
    <row r="325" spans="1:65" s="13" customFormat="1" ht="22.5">
      <c r="B325" s="207"/>
      <c r="C325" s="208"/>
      <c r="D325" s="201" t="s">
        <v>231</v>
      </c>
      <c r="E325" s="209" t="s">
        <v>1</v>
      </c>
      <c r="F325" s="210" t="s">
        <v>1322</v>
      </c>
      <c r="G325" s="208"/>
      <c r="H325" s="211">
        <v>15</v>
      </c>
      <c r="I325" s="212"/>
      <c r="J325" s="208"/>
      <c r="K325" s="208"/>
      <c r="L325" s="213"/>
      <c r="M325" s="214"/>
      <c r="N325" s="215"/>
      <c r="O325" s="215"/>
      <c r="P325" s="215"/>
      <c r="Q325" s="215"/>
      <c r="R325" s="215"/>
      <c r="S325" s="215"/>
      <c r="T325" s="216"/>
      <c r="AT325" s="217" t="s">
        <v>231</v>
      </c>
      <c r="AU325" s="217" t="s">
        <v>91</v>
      </c>
      <c r="AV325" s="13" t="s">
        <v>91</v>
      </c>
      <c r="AW325" s="13" t="s">
        <v>36</v>
      </c>
      <c r="AX325" s="13" t="s">
        <v>82</v>
      </c>
      <c r="AY325" s="217" t="s">
        <v>220</v>
      </c>
    </row>
    <row r="326" spans="1:65" s="13" customFormat="1" ht="22.5">
      <c r="B326" s="207"/>
      <c r="C326" s="208"/>
      <c r="D326" s="201" t="s">
        <v>231</v>
      </c>
      <c r="E326" s="209" t="s">
        <v>1</v>
      </c>
      <c r="F326" s="210" t="s">
        <v>1323</v>
      </c>
      <c r="G326" s="208"/>
      <c r="H326" s="211">
        <v>0</v>
      </c>
      <c r="I326" s="212"/>
      <c r="J326" s="208"/>
      <c r="K326" s="208"/>
      <c r="L326" s="213"/>
      <c r="M326" s="214"/>
      <c r="N326" s="215"/>
      <c r="O326" s="215"/>
      <c r="P326" s="215"/>
      <c r="Q326" s="215"/>
      <c r="R326" s="215"/>
      <c r="S326" s="215"/>
      <c r="T326" s="216"/>
      <c r="AT326" s="217" t="s">
        <v>231</v>
      </c>
      <c r="AU326" s="217" t="s">
        <v>91</v>
      </c>
      <c r="AV326" s="13" t="s">
        <v>91</v>
      </c>
      <c r="AW326" s="13" t="s">
        <v>36</v>
      </c>
      <c r="AX326" s="13" t="s">
        <v>82</v>
      </c>
      <c r="AY326" s="217" t="s">
        <v>220</v>
      </c>
    </row>
    <row r="327" spans="1:65" s="14" customFormat="1" ht="11.25">
      <c r="B327" s="218"/>
      <c r="C327" s="219"/>
      <c r="D327" s="201" t="s">
        <v>231</v>
      </c>
      <c r="E327" s="220" t="s">
        <v>1</v>
      </c>
      <c r="F327" s="221" t="s">
        <v>233</v>
      </c>
      <c r="G327" s="219"/>
      <c r="H327" s="222">
        <v>15</v>
      </c>
      <c r="I327" s="223"/>
      <c r="J327" s="219"/>
      <c r="K327" s="219"/>
      <c r="L327" s="224"/>
      <c r="M327" s="225"/>
      <c r="N327" s="226"/>
      <c r="O327" s="226"/>
      <c r="P327" s="226"/>
      <c r="Q327" s="226"/>
      <c r="R327" s="226"/>
      <c r="S327" s="226"/>
      <c r="T327" s="227"/>
      <c r="AT327" s="228" t="s">
        <v>231</v>
      </c>
      <c r="AU327" s="228" t="s">
        <v>91</v>
      </c>
      <c r="AV327" s="14" t="s">
        <v>226</v>
      </c>
      <c r="AW327" s="14" t="s">
        <v>36</v>
      </c>
      <c r="AX327" s="14" t="s">
        <v>14</v>
      </c>
      <c r="AY327" s="228" t="s">
        <v>220</v>
      </c>
    </row>
    <row r="328" spans="1:65" s="2" customFormat="1" ht="24.2" customHeight="1">
      <c r="A328" s="34"/>
      <c r="B328" s="35"/>
      <c r="C328" s="188" t="s">
        <v>486</v>
      </c>
      <c r="D328" s="188" t="s">
        <v>222</v>
      </c>
      <c r="E328" s="189" t="s">
        <v>1324</v>
      </c>
      <c r="F328" s="190" t="s">
        <v>1325</v>
      </c>
      <c r="G328" s="191" t="s">
        <v>103</v>
      </c>
      <c r="H328" s="192">
        <v>13</v>
      </c>
      <c r="I328" s="193"/>
      <c r="J328" s="194">
        <f>ROUND(I328*H328,2)</f>
        <v>0</v>
      </c>
      <c r="K328" s="190" t="s">
        <v>1</v>
      </c>
      <c r="L328" s="39"/>
      <c r="M328" s="195" t="s">
        <v>1</v>
      </c>
      <c r="N328" s="196" t="s">
        <v>47</v>
      </c>
      <c r="O328" s="71"/>
      <c r="P328" s="197">
        <f>O328*H328</f>
        <v>0</v>
      </c>
      <c r="Q328" s="197">
        <v>0.03</v>
      </c>
      <c r="R328" s="197">
        <f>Q328*H328</f>
        <v>0.39</v>
      </c>
      <c r="S328" s="197">
        <v>0</v>
      </c>
      <c r="T328" s="198">
        <f>S328*H328</f>
        <v>0</v>
      </c>
      <c r="U328" s="34"/>
      <c r="V328" s="34"/>
      <c r="W328" s="34"/>
      <c r="X328" s="34"/>
      <c r="Y328" s="34"/>
      <c r="Z328" s="34"/>
      <c r="AA328" s="34"/>
      <c r="AB328" s="34"/>
      <c r="AC328" s="34"/>
      <c r="AD328" s="34"/>
      <c r="AE328" s="34"/>
      <c r="AR328" s="199" t="s">
        <v>226</v>
      </c>
      <c r="AT328" s="199" t="s">
        <v>222</v>
      </c>
      <c r="AU328" s="199" t="s">
        <v>91</v>
      </c>
      <c r="AY328" s="17" t="s">
        <v>220</v>
      </c>
      <c r="BE328" s="200">
        <f>IF(N328="základní",J328,0)</f>
        <v>0</v>
      </c>
      <c r="BF328" s="200">
        <f>IF(N328="snížená",J328,0)</f>
        <v>0</v>
      </c>
      <c r="BG328" s="200">
        <f>IF(N328="zákl. přenesená",J328,0)</f>
        <v>0</v>
      </c>
      <c r="BH328" s="200">
        <f>IF(N328="sníž. přenesená",J328,0)</f>
        <v>0</v>
      </c>
      <c r="BI328" s="200">
        <f>IF(N328="nulová",J328,0)</f>
        <v>0</v>
      </c>
      <c r="BJ328" s="17" t="s">
        <v>14</v>
      </c>
      <c r="BK328" s="200">
        <f>ROUND(I328*H328,2)</f>
        <v>0</v>
      </c>
      <c r="BL328" s="17" t="s">
        <v>226</v>
      </c>
      <c r="BM328" s="199" t="s">
        <v>1326</v>
      </c>
    </row>
    <row r="329" spans="1:65" s="2" customFormat="1" ht="19.5">
      <c r="A329" s="34"/>
      <c r="B329" s="35"/>
      <c r="C329" s="36"/>
      <c r="D329" s="201" t="s">
        <v>228</v>
      </c>
      <c r="E329" s="36"/>
      <c r="F329" s="202" t="s">
        <v>1325</v>
      </c>
      <c r="G329" s="36"/>
      <c r="H329" s="36"/>
      <c r="I329" s="203"/>
      <c r="J329" s="36"/>
      <c r="K329" s="36"/>
      <c r="L329" s="39"/>
      <c r="M329" s="204"/>
      <c r="N329" s="205"/>
      <c r="O329" s="71"/>
      <c r="P329" s="71"/>
      <c r="Q329" s="71"/>
      <c r="R329" s="71"/>
      <c r="S329" s="71"/>
      <c r="T329" s="72"/>
      <c r="U329" s="34"/>
      <c r="V329" s="34"/>
      <c r="W329" s="34"/>
      <c r="X329" s="34"/>
      <c r="Y329" s="34"/>
      <c r="Z329" s="34"/>
      <c r="AA329" s="34"/>
      <c r="AB329" s="34"/>
      <c r="AC329" s="34"/>
      <c r="AD329" s="34"/>
      <c r="AE329" s="34"/>
      <c r="AT329" s="17" t="s">
        <v>228</v>
      </c>
      <c r="AU329" s="17" t="s">
        <v>91</v>
      </c>
    </row>
    <row r="330" spans="1:65" s="13" customFormat="1" ht="22.5">
      <c r="B330" s="207"/>
      <c r="C330" s="208"/>
      <c r="D330" s="201" t="s">
        <v>231</v>
      </c>
      <c r="E330" s="209" t="s">
        <v>1</v>
      </c>
      <c r="F330" s="210" t="s">
        <v>1327</v>
      </c>
      <c r="G330" s="208"/>
      <c r="H330" s="211">
        <v>13</v>
      </c>
      <c r="I330" s="212"/>
      <c r="J330" s="208"/>
      <c r="K330" s="208"/>
      <c r="L330" s="213"/>
      <c r="M330" s="214"/>
      <c r="N330" s="215"/>
      <c r="O330" s="215"/>
      <c r="P330" s="215"/>
      <c r="Q330" s="215"/>
      <c r="R330" s="215"/>
      <c r="S330" s="215"/>
      <c r="T330" s="216"/>
      <c r="AT330" s="217" t="s">
        <v>231</v>
      </c>
      <c r="AU330" s="217" t="s">
        <v>91</v>
      </c>
      <c r="AV330" s="13" t="s">
        <v>91</v>
      </c>
      <c r="AW330" s="13" t="s">
        <v>36</v>
      </c>
      <c r="AX330" s="13" t="s">
        <v>82</v>
      </c>
      <c r="AY330" s="217" t="s">
        <v>220</v>
      </c>
    </row>
    <row r="331" spans="1:65" s="14" customFormat="1" ht="11.25">
      <c r="B331" s="218"/>
      <c r="C331" s="219"/>
      <c r="D331" s="201" t="s">
        <v>231</v>
      </c>
      <c r="E331" s="220" t="s">
        <v>1</v>
      </c>
      <c r="F331" s="221" t="s">
        <v>233</v>
      </c>
      <c r="G331" s="219"/>
      <c r="H331" s="222">
        <v>13</v>
      </c>
      <c r="I331" s="223"/>
      <c r="J331" s="219"/>
      <c r="K331" s="219"/>
      <c r="L331" s="224"/>
      <c r="M331" s="225"/>
      <c r="N331" s="226"/>
      <c r="O331" s="226"/>
      <c r="P331" s="226"/>
      <c r="Q331" s="226"/>
      <c r="R331" s="226"/>
      <c r="S331" s="226"/>
      <c r="T331" s="227"/>
      <c r="AT331" s="228" t="s">
        <v>231</v>
      </c>
      <c r="AU331" s="228" t="s">
        <v>91</v>
      </c>
      <c r="AV331" s="14" t="s">
        <v>226</v>
      </c>
      <c r="AW331" s="14" t="s">
        <v>36</v>
      </c>
      <c r="AX331" s="14" t="s">
        <v>14</v>
      </c>
      <c r="AY331" s="228" t="s">
        <v>220</v>
      </c>
    </row>
    <row r="332" spans="1:65" s="2" customFormat="1" ht="24.2" customHeight="1">
      <c r="A332" s="34"/>
      <c r="B332" s="35"/>
      <c r="C332" s="188" t="s">
        <v>490</v>
      </c>
      <c r="D332" s="188" t="s">
        <v>222</v>
      </c>
      <c r="E332" s="189" t="s">
        <v>1328</v>
      </c>
      <c r="F332" s="190" t="s">
        <v>1329</v>
      </c>
      <c r="G332" s="191" t="s">
        <v>131</v>
      </c>
      <c r="H332" s="192">
        <v>2.843</v>
      </c>
      <c r="I332" s="193"/>
      <c r="J332" s="194">
        <f>ROUND(I332*H332,2)</f>
        <v>0</v>
      </c>
      <c r="K332" s="190" t="s">
        <v>225</v>
      </c>
      <c r="L332" s="39"/>
      <c r="M332" s="195" t="s">
        <v>1</v>
      </c>
      <c r="N332" s="196" t="s">
        <v>47</v>
      </c>
      <c r="O332" s="71"/>
      <c r="P332" s="197">
        <f>O332*H332</f>
        <v>0</v>
      </c>
      <c r="Q332" s="197">
        <v>0</v>
      </c>
      <c r="R332" s="197">
        <f>Q332*H332</f>
        <v>0</v>
      </c>
      <c r="S332" s="197">
        <v>0</v>
      </c>
      <c r="T332" s="198">
        <f>S332*H332</f>
        <v>0</v>
      </c>
      <c r="U332" s="34"/>
      <c r="V332" s="34"/>
      <c r="W332" s="34"/>
      <c r="X332" s="34"/>
      <c r="Y332" s="34"/>
      <c r="Z332" s="34"/>
      <c r="AA332" s="34"/>
      <c r="AB332" s="34"/>
      <c r="AC332" s="34"/>
      <c r="AD332" s="34"/>
      <c r="AE332" s="34"/>
      <c r="AR332" s="199" t="s">
        <v>226</v>
      </c>
      <c r="AT332" s="199" t="s">
        <v>222</v>
      </c>
      <c r="AU332" s="199" t="s">
        <v>91</v>
      </c>
      <c r="AY332" s="17" t="s">
        <v>220</v>
      </c>
      <c r="BE332" s="200">
        <f>IF(N332="základní",J332,0)</f>
        <v>0</v>
      </c>
      <c r="BF332" s="200">
        <f>IF(N332="snížená",J332,0)</f>
        <v>0</v>
      </c>
      <c r="BG332" s="200">
        <f>IF(N332="zákl. přenesená",J332,0)</f>
        <v>0</v>
      </c>
      <c r="BH332" s="200">
        <f>IF(N332="sníž. přenesená",J332,0)</f>
        <v>0</v>
      </c>
      <c r="BI332" s="200">
        <f>IF(N332="nulová",J332,0)</f>
        <v>0</v>
      </c>
      <c r="BJ332" s="17" t="s">
        <v>14</v>
      </c>
      <c r="BK332" s="200">
        <f>ROUND(I332*H332,2)</f>
        <v>0</v>
      </c>
      <c r="BL332" s="17" t="s">
        <v>226</v>
      </c>
      <c r="BM332" s="199" t="s">
        <v>1330</v>
      </c>
    </row>
    <row r="333" spans="1:65" s="2" customFormat="1" ht="19.5">
      <c r="A333" s="34"/>
      <c r="B333" s="35"/>
      <c r="C333" s="36"/>
      <c r="D333" s="201" t="s">
        <v>228</v>
      </c>
      <c r="E333" s="36"/>
      <c r="F333" s="202" t="s">
        <v>1329</v>
      </c>
      <c r="G333" s="36"/>
      <c r="H333" s="36"/>
      <c r="I333" s="203"/>
      <c r="J333" s="36"/>
      <c r="K333" s="36"/>
      <c r="L333" s="39"/>
      <c r="M333" s="204"/>
      <c r="N333" s="205"/>
      <c r="O333" s="71"/>
      <c r="P333" s="71"/>
      <c r="Q333" s="71"/>
      <c r="R333" s="71"/>
      <c r="S333" s="71"/>
      <c r="T333" s="72"/>
      <c r="U333" s="34"/>
      <c r="V333" s="34"/>
      <c r="W333" s="34"/>
      <c r="X333" s="34"/>
      <c r="Y333" s="34"/>
      <c r="Z333" s="34"/>
      <c r="AA333" s="34"/>
      <c r="AB333" s="34"/>
      <c r="AC333" s="34"/>
      <c r="AD333" s="34"/>
      <c r="AE333" s="34"/>
      <c r="AT333" s="17" t="s">
        <v>228</v>
      </c>
      <c r="AU333" s="17" t="s">
        <v>91</v>
      </c>
    </row>
    <row r="334" spans="1:65" s="2" customFormat="1" ht="39">
      <c r="A334" s="34"/>
      <c r="B334" s="35"/>
      <c r="C334" s="36"/>
      <c r="D334" s="201" t="s">
        <v>229</v>
      </c>
      <c r="E334" s="36"/>
      <c r="F334" s="206" t="s">
        <v>1331</v>
      </c>
      <c r="G334" s="36"/>
      <c r="H334" s="36"/>
      <c r="I334" s="203"/>
      <c r="J334" s="36"/>
      <c r="K334" s="36"/>
      <c r="L334" s="39"/>
      <c r="M334" s="204"/>
      <c r="N334" s="205"/>
      <c r="O334" s="71"/>
      <c r="P334" s="71"/>
      <c r="Q334" s="71"/>
      <c r="R334" s="71"/>
      <c r="S334" s="71"/>
      <c r="T334" s="72"/>
      <c r="U334" s="34"/>
      <c r="V334" s="34"/>
      <c r="W334" s="34"/>
      <c r="X334" s="34"/>
      <c r="Y334" s="34"/>
      <c r="Z334" s="34"/>
      <c r="AA334" s="34"/>
      <c r="AB334" s="34"/>
      <c r="AC334" s="34"/>
      <c r="AD334" s="34"/>
      <c r="AE334" s="34"/>
      <c r="AT334" s="17" t="s">
        <v>229</v>
      </c>
      <c r="AU334" s="17" t="s">
        <v>91</v>
      </c>
    </row>
    <row r="335" spans="1:65" s="13" customFormat="1" ht="22.5">
      <c r="B335" s="207"/>
      <c r="C335" s="208"/>
      <c r="D335" s="201" t="s">
        <v>231</v>
      </c>
      <c r="E335" s="209" t="s">
        <v>1</v>
      </c>
      <c r="F335" s="210" t="s">
        <v>1332</v>
      </c>
      <c r="G335" s="208"/>
      <c r="H335" s="211">
        <v>2.843</v>
      </c>
      <c r="I335" s="212"/>
      <c r="J335" s="208"/>
      <c r="K335" s="208"/>
      <c r="L335" s="213"/>
      <c r="M335" s="214"/>
      <c r="N335" s="215"/>
      <c r="O335" s="215"/>
      <c r="P335" s="215"/>
      <c r="Q335" s="215"/>
      <c r="R335" s="215"/>
      <c r="S335" s="215"/>
      <c r="T335" s="216"/>
      <c r="AT335" s="217" t="s">
        <v>231</v>
      </c>
      <c r="AU335" s="217" t="s">
        <v>91</v>
      </c>
      <c r="AV335" s="13" t="s">
        <v>91</v>
      </c>
      <c r="AW335" s="13" t="s">
        <v>36</v>
      </c>
      <c r="AX335" s="13" t="s">
        <v>82</v>
      </c>
      <c r="AY335" s="217" t="s">
        <v>220</v>
      </c>
    </row>
    <row r="336" spans="1:65" s="14" customFormat="1" ht="11.25">
      <c r="B336" s="218"/>
      <c r="C336" s="219"/>
      <c r="D336" s="201" t="s">
        <v>231</v>
      </c>
      <c r="E336" s="220" t="s">
        <v>1131</v>
      </c>
      <c r="F336" s="221" t="s">
        <v>233</v>
      </c>
      <c r="G336" s="219"/>
      <c r="H336" s="222">
        <v>2.843</v>
      </c>
      <c r="I336" s="223"/>
      <c r="J336" s="219"/>
      <c r="K336" s="219"/>
      <c r="L336" s="224"/>
      <c r="M336" s="225"/>
      <c r="N336" s="226"/>
      <c r="O336" s="226"/>
      <c r="P336" s="226"/>
      <c r="Q336" s="226"/>
      <c r="R336" s="226"/>
      <c r="S336" s="226"/>
      <c r="T336" s="227"/>
      <c r="AT336" s="228" t="s">
        <v>231</v>
      </c>
      <c r="AU336" s="228" t="s">
        <v>91</v>
      </c>
      <c r="AV336" s="14" t="s">
        <v>226</v>
      </c>
      <c r="AW336" s="14" t="s">
        <v>36</v>
      </c>
      <c r="AX336" s="14" t="s">
        <v>14</v>
      </c>
      <c r="AY336" s="228" t="s">
        <v>220</v>
      </c>
    </row>
    <row r="337" spans="1:65" s="2" customFormat="1" ht="14.45" customHeight="1">
      <c r="A337" s="34"/>
      <c r="B337" s="35"/>
      <c r="C337" s="188" t="s">
        <v>498</v>
      </c>
      <c r="D337" s="188" t="s">
        <v>222</v>
      </c>
      <c r="E337" s="189" t="s">
        <v>1333</v>
      </c>
      <c r="F337" s="190" t="s">
        <v>1334</v>
      </c>
      <c r="G337" s="191" t="s">
        <v>113</v>
      </c>
      <c r="H337" s="192">
        <v>5.2</v>
      </c>
      <c r="I337" s="193"/>
      <c r="J337" s="194">
        <f>ROUND(I337*H337,2)</f>
        <v>0</v>
      </c>
      <c r="K337" s="190" t="s">
        <v>225</v>
      </c>
      <c r="L337" s="39"/>
      <c r="M337" s="195" t="s">
        <v>1</v>
      </c>
      <c r="N337" s="196" t="s">
        <v>47</v>
      </c>
      <c r="O337" s="71"/>
      <c r="P337" s="197">
        <f>O337*H337</f>
        <v>0</v>
      </c>
      <c r="Q337" s="197">
        <v>4.0200000000000001E-3</v>
      </c>
      <c r="R337" s="197">
        <f>Q337*H337</f>
        <v>2.0904000000000002E-2</v>
      </c>
      <c r="S337" s="197">
        <v>0</v>
      </c>
      <c r="T337" s="198">
        <f>S337*H337</f>
        <v>0</v>
      </c>
      <c r="U337" s="34"/>
      <c r="V337" s="34"/>
      <c r="W337" s="34"/>
      <c r="X337" s="34"/>
      <c r="Y337" s="34"/>
      <c r="Z337" s="34"/>
      <c r="AA337" s="34"/>
      <c r="AB337" s="34"/>
      <c r="AC337" s="34"/>
      <c r="AD337" s="34"/>
      <c r="AE337" s="34"/>
      <c r="AR337" s="199" t="s">
        <v>226</v>
      </c>
      <c r="AT337" s="199" t="s">
        <v>222</v>
      </c>
      <c r="AU337" s="199" t="s">
        <v>91</v>
      </c>
      <c r="AY337" s="17" t="s">
        <v>220</v>
      </c>
      <c r="BE337" s="200">
        <f>IF(N337="základní",J337,0)</f>
        <v>0</v>
      </c>
      <c r="BF337" s="200">
        <f>IF(N337="snížená",J337,0)</f>
        <v>0</v>
      </c>
      <c r="BG337" s="200">
        <f>IF(N337="zákl. přenesená",J337,0)</f>
        <v>0</v>
      </c>
      <c r="BH337" s="200">
        <f>IF(N337="sníž. přenesená",J337,0)</f>
        <v>0</v>
      </c>
      <c r="BI337" s="200">
        <f>IF(N337="nulová",J337,0)</f>
        <v>0</v>
      </c>
      <c r="BJ337" s="17" t="s">
        <v>14</v>
      </c>
      <c r="BK337" s="200">
        <f>ROUND(I337*H337,2)</f>
        <v>0</v>
      </c>
      <c r="BL337" s="17" t="s">
        <v>226</v>
      </c>
      <c r="BM337" s="199" t="s">
        <v>1335</v>
      </c>
    </row>
    <row r="338" spans="1:65" s="2" customFormat="1" ht="11.25">
      <c r="A338" s="34"/>
      <c r="B338" s="35"/>
      <c r="C338" s="36"/>
      <c r="D338" s="201" t="s">
        <v>228</v>
      </c>
      <c r="E338" s="36"/>
      <c r="F338" s="202" t="s">
        <v>1334</v>
      </c>
      <c r="G338" s="36"/>
      <c r="H338" s="36"/>
      <c r="I338" s="203"/>
      <c r="J338" s="36"/>
      <c r="K338" s="36"/>
      <c r="L338" s="39"/>
      <c r="M338" s="204"/>
      <c r="N338" s="205"/>
      <c r="O338" s="71"/>
      <c r="P338" s="71"/>
      <c r="Q338" s="71"/>
      <c r="R338" s="71"/>
      <c r="S338" s="71"/>
      <c r="T338" s="72"/>
      <c r="U338" s="34"/>
      <c r="V338" s="34"/>
      <c r="W338" s="34"/>
      <c r="X338" s="34"/>
      <c r="Y338" s="34"/>
      <c r="Z338" s="34"/>
      <c r="AA338" s="34"/>
      <c r="AB338" s="34"/>
      <c r="AC338" s="34"/>
      <c r="AD338" s="34"/>
      <c r="AE338" s="34"/>
      <c r="AT338" s="17" t="s">
        <v>228</v>
      </c>
      <c r="AU338" s="17" t="s">
        <v>91</v>
      </c>
    </row>
    <row r="339" spans="1:65" s="13" customFormat="1" ht="11.25">
      <c r="B339" s="207"/>
      <c r="C339" s="208"/>
      <c r="D339" s="201" t="s">
        <v>231</v>
      </c>
      <c r="E339" s="209" t="s">
        <v>1</v>
      </c>
      <c r="F339" s="210" t="s">
        <v>1336</v>
      </c>
      <c r="G339" s="208"/>
      <c r="H339" s="211">
        <v>5.2</v>
      </c>
      <c r="I339" s="212"/>
      <c r="J339" s="208"/>
      <c r="K339" s="208"/>
      <c r="L339" s="213"/>
      <c r="M339" s="214"/>
      <c r="N339" s="215"/>
      <c r="O339" s="215"/>
      <c r="P339" s="215"/>
      <c r="Q339" s="215"/>
      <c r="R339" s="215"/>
      <c r="S339" s="215"/>
      <c r="T339" s="216"/>
      <c r="AT339" s="217" t="s">
        <v>231</v>
      </c>
      <c r="AU339" s="217" t="s">
        <v>91</v>
      </c>
      <c r="AV339" s="13" t="s">
        <v>91</v>
      </c>
      <c r="AW339" s="13" t="s">
        <v>36</v>
      </c>
      <c r="AX339" s="13" t="s">
        <v>82</v>
      </c>
      <c r="AY339" s="217" t="s">
        <v>220</v>
      </c>
    </row>
    <row r="340" spans="1:65" s="14" customFormat="1" ht="11.25">
      <c r="B340" s="218"/>
      <c r="C340" s="219"/>
      <c r="D340" s="201" t="s">
        <v>231</v>
      </c>
      <c r="E340" s="220" t="s">
        <v>1</v>
      </c>
      <c r="F340" s="221" t="s">
        <v>233</v>
      </c>
      <c r="G340" s="219"/>
      <c r="H340" s="222">
        <v>5.2</v>
      </c>
      <c r="I340" s="223"/>
      <c r="J340" s="219"/>
      <c r="K340" s="219"/>
      <c r="L340" s="224"/>
      <c r="M340" s="225"/>
      <c r="N340" s="226"/>
      <c r="O340" s="226"/>
      <c r="P340" s="226"/>
      <c r="Q340" s="226"/>
      <c r="R340" s="226"/>
      <c r="S340" s="226"/>
      <c r="T340" s="227"/>
      <c r="AT340" s="228" t="s">
        <v>231</v>
      </c>
      <c r="AU340" s="228" t="s">
        <v>91</v>
      </c>
      <c r="AV340" s="14" t="s">
        <v>226</v>
      </c>
      <c r="AW340" s="14" t="s">
        <v>36</v>
      </c>
      <c r="AX340" s="14" t="s">
        <v>14</v>
      </c>
      <c r="AY340" s="228" t="s">
        <v>220</v>
      </c>
    </row>
    <row r="341" spans="1:65" s="2" customFormat="1" ht="14.45" customHeight="1">
      <c r="A341" s="34"/>
      <c r="B341" s="35"/>
      <c r="C341" s="188" t="s">
        <v>503</v>
      </c>
      <c r="D341" s="188" t="s">
        <v>222</v>
      </c>
      <c r="E341" s="189" t="s">
        <v>1337</v>
      </c>
      <c r="F341" s="190" t="s">
        <v>1338</v>
      </c>
      <c r="G341" s="191" t="s">
        <v>103</v>
      </c>
      <c r="H341" s="192">
        <v>4.0999999999999996</v>
      </c>
      <c r="I341" s="193"/>
      <c r="J341" s="194">
        <f>ROUND(I341*H341,2)</f>
        <v>0</v>
      </c>
      <c r="K341" s="190" t="s">
        <v>225</v>
      </c>
      <c r="L341" s="39"/>
      <c r="M341" s="195" t="s">
        <v>1</v>
      </c>
      <c r="N341" s="196" t="s">
        <v>47</v>
      </c>
      <c r="O341" s="71"/>
      <c r="P341" s="197">
        <f>O341*H341</f>
        <v>0</v>
      </c>
      <c r="Q341" s="197">
        <v>6.9999999999999994E-5</v>
      </c>
      <c r="R341" s="197">
        <f>Q341*H341</f>
        <v>2.8699999999999993E-4</v>
      </c>
      <c r="S341" s="197">
        <v>0</v>
      </c>
      <c r="T341" s="198">
        <f>S341*H341</f>
        <v>0</v>
      </c>
      <c r="U341" s="34"/>
      <c r="V341" s="34"/>
      <c r="W341" s="34"/>
      <c r="X341" s="34"/>
      <c r="Y341" s="34"/>
      <c r="Z341" s="34"/>
      <c r="AA341" s="34"/>
      <c r="AB341" s="34"/>
      <c r="AC341" s="34"/>
      <c r="AD341" s="34"/>
      <c r="AE341" s="34"/>
      <c r="AR341" s="199" t="s">
        <v>226</v>
      </c>
      <c r="AT341" s="199" t="s">
        <v>222</v>
      </c>
      <c r="AU341" s="199" t="s">
        <v>91</v>
      </c>
      <c r="AY341" s="17" t="s">
        <v>220</v>
      </c>
      <c r="BE341" s="200">
        <f>IF(N341="základní",J341,0)</f>
        <v>0</v>
      </c>
      <c r="BF341" s="200">
        <f>IF(N341="snížená",J341,0)</f>
        <v>0</v>
      </c>
      <c r="BG341" s="200">
        <f>IF(N341="zákl. přenesená",J341,0)</f>
        <v>0</v>
      </c>
      <c r="BH341" s="200">
        <f>IF(N341="sníž. přenesená",J341,0)</f>
        <v>0</v>
      </c>
      <c r="BI341" s="200">
        <f>IF(N341="nulová",J341,0)</f>
        <v>0</v>
      </c>
      <c r="BJ341" s="17" t="s">
        <v>14</v>
      </c>
      <c r="BK341" s="200">
        <f>ROUND(I341*H341,2)</f>
        <v>0</v>
      </c>
      <c r="BL341" s="17" t="s">
        <v>226</v>
      </c>
      <c r="BM341" s="199" t="s">
        <v>1339</v>
      </c>
    </row>
    <row r="342" spans="1:65" s="2" customFormat="1" ht="11.25">
      <c r="A342" s="34"/>
      <c r="B342" s="35"/>
      <c r="C342" s="36"/>
      <c r="D342" s="201" t="s">
        <v>228</v>
      </c>
      <c r="E342" s="36"/>
      <c r="F342" s="202" t="s">
        <v>1338</v>
      </c>
      <c r="G342" s="36"/>
      <c r="H342" s="36"/>
      <c r="I342" s="203"/>
      <c r="J342" s="36"/>
      <c r="K342" s="36"/>
      <c r="L342" s="39"/>
      <c r="M342" s="204"/>
      <c r="N342" s="205"/>
      <c r="O342" s="71"/>
      <c r="P342" s="71"/>
      <c r="Q342" s="71"/>
      <c r="R342" s="71"/>
      <c r="S342" s="71"/>
      <c r="T342" s="72"/>
      <c r="U342" s="34"/>
      <c r="V342" s="34"/>
      <c r="W342" s="34"/>
      <c r="X342" s="34"/>
      <c r="Y342" s="34"/>
      <c r="Z342" s="34"/>
      <c r="AA342" s="34"/>
      <c r="AB342" s="34"/>
      <c r="AC342" s="34"/>
      <c r="AD342" s="34"/>
      <c r="AE342" s="34"/>
      <c r="AT342" s="17" t="s">
        <v>228</v>
      </c>
      <c r="AU342" s="17" t="s">
        <v>91</v>
      </c>
    </row>
    <row r="343" spans="1:65" s="13" customFormat="1" ht="11.25">
      <c r="B343" s="207"/>
      <c r="C343" s="208"/>
      <c r="D343" s="201" t="s">
        <v>231</v>
      </c>
      <c r="E343" s="209" t="s">
        <v>1</v>
      </c>
      <c r="F343" s="210" t="s">
        <v>1340</v>
      </c>
      <c r="G343" s="208"/>
      <c r="H343" s="211">
        <v>4.0999999999999996</v>
      </c>
      <c r="I343" s="212"/>
      <c r="J343" s="208"/>
      <c r="K343" s="208"/>
      <c r="L343" s="213"/>
      <c r="M343" s="214"/>
      <c r="N343" s="215"/>
      <c r="O343" s="215"/>
      <c r="P343" s="215"/>
      <c r="Q343" s="215"/>
      <c r="R343" s="215"/>
      <c r="S343" s="215"/>
      <c r="T343" s="216"/>
      <c r="AT343" s="217" t="s">
        <v>231</v>
      </c>
      <c r="AU343" s="217" t="s">
        <v>91</v>
      </c>
      <c r="AV343" s="13" t="s">
        <v>91</v>
      </c>
      <c r="AW343" s="13" t="s">
        <v>36</v>
      </c>
      <c r="AX343" s="13" t="s">
        <v>82</v>
      </c>
      <c r="AY343" s="217" t="s">
        <v>220</v>
      </c>
    </row>
    <row r="344" spans="1:65" s="14" customFormat="1" ht="11.25">
      <c r="B344" s="218"/>
      <c r="C344" s="219"/>
      <c r="D344" s="201" t="s">
        <v>231</v>
      </c>
      <c r="E344" s="220" t="s">
        <v>1</v>
      </c>
      <c r="F344" s="221" t="s">
        <v>233</v>
      </c>
      <c r="G344" s="219"/>
      <c r="H344" s="222">
        <v>4.0999999999999996</v>
      </c>
      <c r="I344" s="223"/>
      <c r="J344" s="219"/>
      <c r="K344" s="219"/>
      <c r="L344" s="224"/>
      <c r="M344" s="225"/>
      <c r="N344" s="226"/>
      <c r="O344" s="226"/>
      <c r="P344" s="226"/>
      <c r="Q344" s="226"/>
      <c r="R344" s="226"/>
      <c r="S344" s="226"/>
      <c r="T344" s="227"/>
      <c r="AT344" s="228" t="s">
        <v>231</v>
      </c>
      <c r="AU344" s="228" t="s">
        <v>91</v>
      </c>
      <c r="AV344" s="14" t="s">
        <v>226</v>
      </c>
      <c r="AW344" s="14" t="s">
        <v>36</v>
      </c>
      <c r="AX344" s="14" t="s">
        <v>14</v>
      </c>
      <c r="AY344" s="228" t="s">
        <v>220</v>
      </c>
    </row>
    <row r="345" spans="1:65" s="12" customFormat="1" ht="22.9" customHeight="1">
      <c r="B345" s="172"/>
      <c r="C345" s="173"/>
      <c r="D345" s="174" t="s">
        <v>81</v>
      </c>
      <c r="E345" s="186" t="s">
        <v>993</v>
      </c>
      <c r="F345" s="186" t="s">
        <v>994</v>
      </c>
      <c r="G345" s="173"/>
      <c r="H345" s="173"/>
      <c r="I345" s="176"/>
      <c r="J345" s="187">
        <f>BK345</f>
        <v>0</v>
      </c>
      <c r="K345" s="173"/>
      <c r="L345" s="178"/>
      <c r="M345" s="179"/>
      <c r="N345" s="180"/>
      <c r="O345" s="180"/>
      <c r="P345" s="181">
        <f>SUM(P346:P355)</f>
        <v>0</v>
      </c>
      <c r="Q345" s="180"/>
      <c r="R345" s="181">
        <f>SUM(R346:R355)</f>
        <v>0</v>
      </c>
      <c r="S345" s="180"/>
      <c r="T345" s="182">
        <f>SUM(T346:T355)</f>
        <v>0</v>
      </c>
      <c r="AR345" s="183" t="s">
        <v>14</v>
      </c>
      <c r="AT345" s="184" t="s">
        <v>81</v>
      </c>
      <c r="AU345" s="184" t="s">
        <v>14</v>
      </c>
      <c r="AY345" s="183" t="s">
        <v>220</v>
      </c>
      <c r="BK345" s="185">
        <f>SUM(BK346:BK355)</f>
        <v>0</v>
      </c>
    </row>
    <row r="346" spans="1:65" s="2" customFormat="1" ht="37.9" customHeight="1">
      <c r="A346" s="34"/>
      <c r="B346" s="35"/>
      <c r="C346" s="188" t="s">
        <v>509</v>
      </c>
      <c r="D346" s="188" t="s">
        <v>222</v>
      </c>
      <c r="E346" s="189" t="s">
        <v>1341</v>
      </c>
      <c r="F346" s="190" t="s">
        <v>1342</v>
      </c>
      <c r="G346" s="191" t="s">
        <v>168</v>
      </c>
      <c r="H346" s="192">
        <v>0.32500000000000001</v>
      </c>
      <c r="I346" s="193"/>
      <c r="J346" s="194">
        <f>ROUND(I346*H346,2)</f>
        <v>0</v>
      </c>
      <c r="K346" s="190" t="s">
        <v>225</v>
      </c>
      <c r="L346" s="39"/>
      <c r="M346" s="195" t="s">
        <v>1</v>
      </c>
      <c r="N346" s="196" t="s">
        <v>47</v>
      </c>
      <c r="O346" s="71"/>
      <c r="P346" s="197">
        <f>O346*H346</f>
        <v>0</v>
      </c>
      <c r="Q346" s="197">
        <v>0</v>
      </c>
      <c r="R346" s="197">
        <f>Q346*H346</f>
        <v>0</v>
      </c>
      <c r="S346" s="197">
        <v>0</v>
      </c>
      <c r="T346" s="198">
        <f>S346*H346</f>
        <v>0</v>
      </c>
      <c r="U346" s="34"/>
      <c r="V346" s="34"/>
      <c r="W346" s="34"/>
      <c r="X346" s="34"/>
      <c r="Y346" s="34"/>
      <c r="Z346" s="34"/>
      <c r="AA346" s="34"/>
      <c r="AB346" s="34"/>
      <c r="AC346" s="34"/>
      <c r="AD346" s="34"/>
      <c r="AE346" s="34"/>
      <c r="AR346" s="199" t="s">
        <v>226</v>
      </c>
      <c r="AT346" s="199" t="s">
        <v>222</v>
      </c>
      <c r="AU346" s="199" t="s">
        <v>91</v>
      </c>
      <c r="AY346" s="17" t="s">
        <v>220</v>
      </c>
      <c r="BE346" s="200">
        <f>IF(N346="základní",J346,0)</f>
        <v>0</v>
      </c>
      <c r="BF346" s="200">
        <f>IF(N346="snížená",J346,0)</f>
        <v>0</v>
      </c>
      <c r="BG346" s="200">
        <f>IF(N346="zákl. přenesená",J346,0)</f>
        <v>0</v>
      </c>
      <c r="BH346" s="200">
        <f>IF(N346="sníž. přenesená",J346,0)</f>
        <v>0</v>
      </c>
      <c r="BI346" s="200">
        <f>IF(N346="nulová",J346,0)</f>
        <v>0</v>
      </c>
      <c r="BJ346" s="17" t="s">
        <v>14</v>
      </c>
      <c r="BK346" s="200">
        <f>ROUND(I346*H346,2)</f>
        <v>0</v>
      </c>
      <c r="BL346" s="17" t="s">
        <v>226</v>
      </c>
      <c r="BM346" s="199" t="s">
        <v>1343</v>
      </c>
    </row>
    <row r="347" spans="1:65" s="2" customFormat="1" ht="29.25">
      <c r="A347" s="34"/>
      <c r="B347" s="35"/>
      <c r="C347" s="36"/>
      <c r="D347" s="201" t="s">
        <v>228</v>
      </c>
      <c r="E347" s="36"/>
      <c r="F347" s="202" t="s">
        <v>1342</v>
      </c>
      <c r="G347" s="36"/>
      <c r="H347" s="36"/>
      <c r="I347" s="203"/>
      <c r="J347" s="36"/>
      <c r="K347" s="36"/>
      <c r="L347" s="39"/>
      <c r="M347" s="204"/>
      <c r="N347" s="205"/>
      <c r="O347" s="71"/>
      <c r="P347" s="71"/>
      <c r="Q347" s="71"/>
      <c r="R347" s="71"/>
      <c r="S347" s="71"/>
      <c r="T347" s="72"/>
      <c r="U347" s="34"/>
      <c r="V347" s="34"/>
      <c r="W347" s="34"/>
      <c r="X347" s="34"/>
      <c r="Y347" s="34"/>
      <c r="Z347" s="34"/>
      <c r="AA347" s="34"/>
      <c r="AB347" s="34"/>
      <c r="AC347" s="34"/>
      <c r="AD347" s="34"/>
      <c r="AE347" s="34"/>
      <c r="AT347" s="17" t="s">
        <v>228</v>
      </c>
      <c r="AU347" s="17" t="s">
        <v>91</v>
      </c>
    </row>
    <row r="348" spans="1:65" s="2" customFormat="1" ht="68.25">
      <c r="A348" s="34"/>
      <c r="B348" s="35"/>
      <c r="C348" s="36"/>
      <c r="D348" s="201" t="s">
        <v>229</v>
      </c>
      <c r="E348" s="36"/>
      <c r="F348" s="206" t="s">
        <v>1344</v>
      </c>
      <c r="G348" s="36"/>
      <c r="H348" s="36"/>
      <c r="I348" s="203"/>
      <c r="J348" s="36"/>
      <c r="K348" s="36"/>
      <c r="L348" s="39"/>
      <c r="M348" s="204"/>
      <c r="N348" s="205"/>
      <c r="O348" s="71"/>
      <c r="P348" s="71"/>
      <c r="Q348" s="71"/>
      <c r="R348" s="71"/>
      <c r="S348" s="71"/>
      <c r="T348" s="72"/>
      <c r="U348" s="34"/>
      <c r="V348" s="34"/>
      <c r="W348" s="34"/>
      <c r="X348" s="34"/>
      <c r="Y348" s="34"/>
      <c r="Z348" s="34"/>
      <c r="AA348" s="34"/>
      <c r="AB348" s="34"/>
      <c r="AC348" s="34"/>
      <c r="AD348" s="34"/>
      <c r="AE348" s="34"/>
      <c r="AT348" s="17" t="s">
        <v>229</v>
      </c>
      <c r="AU348" s="17" t="s">
        <v>91</v>
      </c>
    </row>
    <row r="349" spans="1:65" s="13" customFormat="1" ht="11.25">
      <c r="B349" s="207"/>
      <c r="C349" s="208"/>
      <c r="D349" s="201" t="s">
        <v>231</v>
      </c>
      <c r="E349" s="209" t="s">
        <v>1</v>
      </c>
      <c r="F349" s="210" t="s">
        <v>1345</v>
      </c>
      <c r="G349" s="208"/>
      <c r="H349" s="211">
        <v>0.32500000000000001</v>
      </c>
      <c r="I349" s="212"/>
      <c r="J349" s="208"/>
      <c r="K349" s="208"/>
      <c r="L349" s="213"/>
      <c r="M349" s="214"/>
      <c r="N349" s="215"/>
      <c r="O349" s="215"/>
      <c r="P349" s="215"/>
      <c r="Q349" s="215"/>
      <c r="R349" s="215"/>
      <c r="S349" s="215"/>
      <c r="T349" s="216"/>
      <c r="AT349" s="217" t="s">
        <v>231</v>
      </c>
      <c r="AU349" s="217" t="s">
        <v>91</v>
      </c>
      <c r="AV349" s="13" t="s">
        <v>91</v>
      </c>
      <c r="AW349" s="13" t="s">
        <v>36</v>
      </c>
      <c r="AX349" s="13" t="s">
        <v>82</v>
      </c>
      <c r="AY349" s="217" t="s">
        <v>220</v>
      </c>
    </row>
    <row r="350" spans="1:65" s="14" customFormat="1" ht="11.25">
      <c r="B350" s="218"/>
      <c r="C350" s="219"/>
      <c r="D350" s="201" t="s">
        <v>231</v>
      </c>
      <c r="E350" s="220" t="s">
        <v>1</v>
      </c>
      <c r="F350" s="221" t="s">
        <v>233</v>
      </c>
      <c r="G350" s="219"/>
      <c r="H350" s="222">
        <v>0.32500000000000001</v>
      </c>
      <c r="I350" s="223"/>
      <c r="J350" s="219"/>
      <c r="K350" s="219"/>
      <c r="L350" s="224"/>
      <c r="M350" s="225"/>
      <c r="N350" s="226"/>
      <c r="O350" s="226"/>
      <c r="P350" s="226"/>
      <c r="Q350" s="226"/>
      <c r="R350" s="226"/>
      <c r="S350" s="226"/>
      <c r="T350" s="227"/>
      <c r="AT350" s="228" t="s">
        <v>231</v>
      </c>
      <c r="AU350" s="228" t="s">
        <v>91</v>
      </c>
      <c r="AV350" s="14" t="s">
        <v>226</v>
      </c>
      <c r="AW350" s="14" t="s">
        <v>36</v>
      </c>
      <c r="AX350" s="14" t="s">
        <v>14</v>
      </c>
      <c r="AY350" s="228" t="s">
        <v>220</v>
      </c>
    </row>
    <row r="351" spans="1:65" s="2" customFormat="1" ht="37.9" customHeight="1">
      <c r="A351" s="34"/>
      <c r="B351" s="35"/>
      <c r="C351" s="188" t="s">
        <v>514</v>
      </c>
      <c r="D351" s="188" t="s">
        <v>222</v>
      </c>
      <c r="E351" s="189" t="s">
        <v>1346</v>
      </c>
      <c r="F351" s="190" t="s">
        <v>1035</v>
      </c>
      <c r="G351" s="191" t="s">
        <v>168</v>
      </c>
      <c r="H351" s="192">
        <v>1.851</v>
      </c>
      <c r="I351" s="193"/>
      <c r="J351" s="194">
        <f>ROUND(I351*H351,2)</f>
        <v>0</v>
      </c>
      <c r="K351" s="190" t="s">
        <v>225</v>
      </c>
      <c r="L351" s="39"/>
      <c r="M351" s="195" t="s">
        <v>1</v>
      </c>
      <c r="N351" s="196" t="s">
        <v>47</v>
      </c>
      <c r="O351" s="71"/>
      <c r="P351" s="197">
        <f>O351*H351</f>
        <v>0</v>
      </c>
      <c r="Q351" s="197">
        <v>0</v>
      </c>
      <c r="R351" s="197">
        <f>Q351*H351</f>
        <v>0</v>
      </c>
      <c r="S351" s="197">
        <v>0</v>
      </c>
      <c r="T351" s="198">
        <f>S351*H351</f>
        <v>0</v>
      </c>
      <c r="U351" s="34"/>
      <c r="V351" s="34"/>
      <c r="W351" s="34"/>
      <c r="X351" s="34"/>
      <c r="Y351" s="34"/>
      <c r="Z351" s="34"/>
      <c r="AA351" s="34"/>
      <c r="AB351" s="34"/>
      <c r="AC351" s="34"/>
      <c r="AD351" s="34"/>
      <c r="AE351" s="34"/>
      <c r="AR351" s="199" t="s">
        <v>226</v>
      </c>
      <c r="AT351" s="199" t="s">
        <v>222</v>
      </c>
      <c r="AU351" s="199" t="s">
        <v>91</v>
      </c>
      <c r="AY351" s="17" t="s">
        <v>220</v>
      </c>
      <c r="BE351" s="200">
        <f>IF(N351="základní",J351,0)</f>
        <v>0</v>
      </c>
      <c r="BF351" s="200">
        <f>IF(N351="snížená",J351,0)</f>
        <v>0</v>
      </c>
      <c r="BG351" s="200">
        <f>IF(N351="zákl. přenesená",J351,0)</f>
        <v>0</v>
      </c>
      <c r="BH351" s="200">
        <f>IF(N351="sníž. přenesená",J351,0)</f>
        <v>0</v>
      </c>
      <c r="BI351" s="200">
        <f>IF(N351="nulová",J351,0)</f>
        <v>0</v>
      </c>
      <c r="BJ351" s="17" t="s">
        <v>14</v>
      </c>
      <c r="BK351" s="200">
        <f>ROUND(I351*H351,2)</f>
        <v>0</v>
      </c>
      <c r="BL351" s="17" t="s">
        <v>226</v>
      </c>
      <c r="BM351" s="199" t="s">
        <v>1347</v>
      </c>
    </row>
    <row r="352" spans="1:65" s="2" customFormat="1" ht="29.25">
      <c r="A352" s="34"/>
      <c r="B352" s="35"/>
      <c r="C352" s="36"/>
      <c r="D352" s="201" t="s">
        <v>228</v>
      </c>
      <c r="E352" s="36"/>
      <c r="F352" s="202" t="s">
        <v>1035</v>
      </c>
      <c r="G352" s="36"/>
      <c r="H352" s="36"/>
      <c r="I352" s="203"/>
      <c r="J352" s="36"/>
      <c r="K352" s="36"/>
      <c r="L352" s="39"/>
      <c r="M352" s="204"/>
      <c r="N352" s="205"/>
      <c r="O352" s="71"/>
      <c r="P352" s="71"/>
      <c r="Q352" s="71"/>
      <c r="R352" s="71"/>
      <c r="S352" s="71"/>
      <c r="T352" s="72"/>
      <c r="U352" s="34"/>
      <c r="V352" s="34"/>
      <c r="W352" s="34"/>
      <c r="X352" s="34"/>
      <c r="Y352" s="34"/>
      <c r="Z352" s="34"/>
      <c r="AA352" s="34"/>
      <c r="AB352" s="34"/>
      <c r="AC352" s="34"/>
      <c r="AD352" s="34"/>
      <c r="AE352" s="34"/>
      <c r="AT352" s="17" t="s">
        <v>228</v>
      </c>
      <c r="AU352" s="17" t="s">
        <v>91</v>
      </c>
    </row>
    <row r="353" spans="1:65" s="2" customFormat="1" ht="39">
      <c r="A353" s="34"/>
      <c r="B353" s="35"/>
      <c r="C353" s="36"/>
      <c r="D353" s="201" t="s">
        <v>229</v>
      </c>
      <c r="E353" s="36"/>
      <c r="F353" s="206" t="s">
        <v>1348</v>
      </c>
      <c r="G353" s="36"/>
      <c r="H353" s="36"/>
      <c r="I353" s="203"/>
      <c r="J353" s="36"/>
      <c r="K353" s="36"/>
      <c r="L353" s="39"/>
      <c r="M353" s="204"/>
      <c r="N353" s="205"/>
      <c r="O353" s="71"/>
      <c r="P353" s="71"/>
      <c r="Q353" s="71"/>
      <c r="R353" s="71"/>
      <c r="S353" s="71"/>
      <c r="T353" s="72"/>
      <c r="U353" s="34"/>
      <c r="V353" s="34"/>
      <c r="W353" s="34"/>
      <c r="X353" s="34"/>
      <c r="Y353" s="34"/>
      <c r="Z353" s="34"/>
      <c r="AA353" s="34"/>
      <c r="AB353" s="34"/>
      <c r="AC353" s="34"/>
      <c r="AD353" s="34"/>
      <c r="AE353" s="34"/>
      <c r="AT353" s="17" t="s">
        <v>229</v>
      </c>
      <c r="AU353" s="17" t="s">
        <v>91</v>
      </c>
    </row>
    <row r="354" spans="1:65" s="13" customFormat="1" ht="22.5">
      <c r="B354" s="207"/>
      <c r="C354" s="208"/>
      <c r="D354" s="201" t="s">
        <v>231</v>
      </c>
      <c r="E354" s="209" t="s">
        <v>1</v>
      </c>
      <c r="F354" s="210" t="s">
        <v>1349</v>
      </c>
      <c r="G354" s="208"/>
      <c r="H354" s="211">
        <v>1.851</v>
      </c>
      <c r="I354" s="212"/>
      <c r="J354" s="208"/>
      <c r="K354" s="208"/>
      <c r="L354" s="213"/>
      <c r="M354" s="214"/>
      <c r="N354" s="215"/>
      <c r="O354" s="215"/>
      <c r="P354" s="215"/>
      <c r="Q354" s="215"/>
      <c r="R354" s="215"/>
      <c r="S354" s="215"/>
      <c r="T354" s="216"/>
      <c r="AT354" s="217" t="s">
        <v>231</v>
      </c>
      <c r="AU354" s="217" t="s">
        <v>91</v>
      </c>
      <c r="AV354" s="13" t="s">
        <v>91</v>
      </c>
      <c r="AW354" s="13" t="s">
        <v>36</v>
      </c>
      <c r="AX354" s="13" t="s">
        <v>82</v>
      </c>
      <c r="AY354" s="217" t="s">
        <v>220</v>
      </c>
    </row>
    <row r="355" spans="1:65" s="14" customFormat="1" ht="11.25">
      <c r="B355" s="218"/>
      <c r="C355" s="219"/>
      <c r="D355" s="201" t="s">
        <v>231</v>
      </c>
      <c r="E355" s="220" t="s">
        <v>1</v>
      </c>
      <c r="F355" s="221" t="s">
        <v>233</v>
      </c>
      <c r="G355" s="219"/>
      <c r="H355" s="222">
        <v>1.851</v>
      </c>
      <c r="I355" s="223"/>
      <c r="J355" s="219"/>
      <c r="K355" s="219"/>
      <c r="L355" s="224"/>
      <c r="M355" s="225"/>
      <c r="N355" s="226"/>
      <c r="O355" s="226"/>
      <c r="P355" s="226"/>
      <c r="Q355" s="226"/>
      <c r="R355" s="226"/>
      <c r="S355" s="226"/>
      <c r="T355" s="227"/>
      <c r="AT355" s="228" t="s">
        <v>231</v>
      </c>
      <c r="AU355" s="228" t="s">
        <v>91</v>
      </c>
      <c r="AV355" s="14" t="s">
        <v>226</v>
      </c>
      <c r="AW355" s="14" t="s">
        <v>36</v>
      </c>
      <c r="AX355" s="14" t="s">
        <v>14</v>
      </c>
      <c r="AY355" s="228" t="s">
        <v>220</v>
      </c>
    </row>
    <row r="356" spans="1:65" s="12" customFormat="1" ht="22.9" customHeight="1">
      <c r="B356" s="172"/>
      <c r="C356" s="173"/>
      <c r="D356" s="174" t="s">
        <v>81</v>
      </c>
      <c r="E356" s="186" t="s">
        <v>1045</v>
      </c>
      <c r="F356" s="186" t="s">
        <v>1046</v>
      </c>
      <c r="G356" s="173"/>
      <c r="H356" s="173"/>
      <c r="I356" s="176"/>
      <c r="J356" s="187">
        <f>BK356</f>
        <v>0</v>
      </c>
      <c r="K356" s="173"/>
      <c r="L356" s="178"/>
      <c r="M356" s="179"/>
      <c r="N356" s="180"/>
      <c r="O356" s="180"/>
      <c r="P356" s="181">
        <f>SUM(P357:P362)</f>
        <v>0</v>
      </c>
      <c r="Q356" s="180"/>
      <c r="R356" s="181">
        <f>SUM(R357:R362)</f>
        <v>0</v>
      </c>
      <c r="S356" s="180"/>
      <c r="T356" s="182">
        <f>SUM(T357:T362)</f>
        <v>0</v>
      </c>
      <c r="AR356" s="183" t="s">
        <v>14</v>
      </c>
      <c r="AT356" s="184" t="s">
        <v>81</v>
      </c>
      <c r="AU356" s="184" t="s">
        <v>14</v>
      </c>
      <c r="AY356" s="183" t="s">
        <v>220</v>
      </c>
      <c r="BK356" s="185">
        <f>SUM(BK357:BK362)</f>
        <v>0</v>
      </c>
    </row>
    <row r="357" spans="1:65" s="2" customFormat="1" ht="37.9" customHeight="1">
      <c r="A357" s="34"/>
      <c r="B357" s="35"/>
      <c r="C357" s="188" t="s">
        <v>520</v>
      </c>
      <c r="D357" s="188" t="s">
        <v>222</v>
      </c>
      <c r="E357" s="189" t="s">
        <v>1350</v>
      </c>
      <c r="F357" s="190" t="s">
        <v>1351</v>
      </c>
      <c r="G357" s="191" t="s">
        <v>168</v>
      </c>
      <c r="H357" s="192">
        <v>11.922000000000001</v>
      </c>
      <c r="I357" s="193"/>
      <c r="J357" s="194">
        <f>ROUND(I357*H357,2)</f>
        <v>0</v>
      </c>
      <c r="K357" s="190" t="s">
        <v>225</v>
      </c>
      <c r="L357" s="39"/>
      <c r="M357" s="195" t="s">
        <v>1</v>
      </c>
      <c r="N357" s="196" t="s">
        <v>47</v>
      </c>
      <c r="O357" s="71"/>
      <c r="P357" s="197">
        <f>O357*H357</f>
        <v>0</v>
      </c>
      <c r="Q357" s="197">
        <v>0</v>
      </c>
      <c r="R357" s="197">
        <f>Q357*H357</f>
        <v>0</v>
      </c>
      <c r="S357" s="197">
        <v>0</v>
      </c>
      <c r="T357" s="198">
        <f>S357*H357</f>
        <v>0</v>
      </c>
      <c r="U357" s="34"/>
      <c r="V357" s="34"/>
      <c r="W357" s="34"/>
      <c r="X357" s="34"/>
      <c r="Y357" s="34"/>
      <c r="Z357" s="34"/>
      <c r="AA357" s="34"/>
      <c r="AB357" s="34"/>
      <c r="AC357" s="34"/>
      <c r="AD357" s="34"/>
      <c r="AE357" s="34"/>
      <c r="AR357" s="199" t="s">
        <v>226</v>
      </c>
      <c r="AT357" s="199" t="s">
        <v>222</v>
      </c>
      <c r="AU357" s="199" t="s">
        <v>91</v>
      </c>
      <c r="AY357" s="17" t="s">
        <v>220</v>
      </c>
      <c r="BE357" s="200">
        <f>IF(N357="základní",J357,0)</f>
        <v>0</v>
      </c>
      <c r="BF357" s="200">
        <f>IF(N357="snížená",J357,0)</f>
        <v>0</v>
      </c>
      <c r="BG357" s="200">
        <f>IF(N357="zákl. přenesená",J357,0)</f>
        <v>0</v>
      </c>
      <c r="BH357" s="200">
        <f>IF(N357="sníž. přenesená",J357,0)</f>
        <v>0</v>
      </c>
      <c r="BI357" s="200">
        <f>IF(N357="nulová",J357,0)</f>
        <v>0</v>
      </c>
      <c r="BJ357" s="17" t="s">
        <v>14</v>
      </c>
      <c r="BK357" s="200">
        <f>ROUND(I357*H357,2)</f>
        <v>0</v>
      </c>
      <c r="BL357" s="17" t="s">
        <v>226</v>
      </c>
      <c r="BM357" s="199" t="s">
        <v>1352</v>
      </c>
    </row>
    <row r="358" spans="1:65" s="2" customFormat="1" ht="19.5">
      <c r="A358" s="34"/>
      <c r="B358" s="35"/>
      <c r="C358" s="36"/>
      <c r="D358" s="201" t="s">
        <v>228</v>
      </c>
      <c r="E358" s="36"/>
      <c r="F358" s="202" t="s">
        <v>1351</v>
      </c>
      <c r="G358" s="36"/>
      <c r="H358" s="36"/>
      <c r="I358" s="203"/>
      <c r="J358" s="36"/>
      <c r="K358" s="36"/>
      <c r="L358" s="39"/>
      <c r="M358" s="204"/>
      <c r="N358" s="205"/>
      <c r="O358" s="71"/>
      <c r="P358" s="71"/>
      <c r="Q358" s="71"/>
      <c r="R358" s="71"/>
      <c r="S358" s="71"/>
      <c r="T358" s="72"/>
      <c r="U358" s="34"/>
      <c r="V358" s="34"/>
      <c r="W358" s="34"/>
      <c r="X358" s="34"/>
      <c r="Y358" s="34"/>
      <c r="Z358" s="34"/>
      <c r="AA358" s="34"/>
      <c r="AB358" s="34"/>
      <c r="AC358" s="34"/>
      <c r="AD358" s="34"/>
      <c r="AE358" s="34"/>
      <c r="AT358" s="17" t="s">
        <v>228</v>
      </c>
      <c r="AU358" s="17" t="s">
        <v>91</v>
      </c>
    </row>
    <row r="359" spans="1:65" s="2" customFormat="1" ht="48.75">
      <c r="A359" s="34"/>
      <c r="B359" s="35"/>
      <c r="C359" s="36"/>
      <c r="D359" s="201" t="s">
        <v>229</v>
      </c>
      <c r="E359" s="36"/>
      <c r="F359" s="206" t="s">
        <v>1353</v>
      </c>
      <c r="G359" s="36"/>
      <c r="H359" s="36"/>
      <c r="I359" s="203"/>
      <c r="J359" s="36"/>
      <c r="K359" s="36"/>
      <c r="L359" s="39"/>
      <c r="M359" s="204"/>
      <c r="N359" s="205"/>
      <c r="O359" s="71"/>
      <c r="P359" s="71"/>
      <c r="Q359" s="71"/>
      <c r="R359" s="71"/>
      <c r="S359" s="71"/>
      <c r="T359" s="72"/>
      <c r="U359" s="34"/>
      <c r="V359" s="34"/>
      <c r="W359" s="34"/>
      <c r="X359" s="34"/>
      <c r="Y359" s="34"/>
      <c r="Z359" s="34"/>
      <c r="AA359" s="34"/>
      <c r="AB359" s="34"/>
      <c r="AC359" s="34"/>
      <c r="AD359" s="34"/>
      <c r="AE359" s="34"/>
      <c r="AT359" s="17" t="s">
        <v>229</v>
      </c>
      <c r="AU359" s="17" t="s">
        <v>91</v>
      </c>
    </row>
    <row r="360" spans="1:65" s="2" customFormat="1" ht="37.9" customHeight="1">
      <c r="A360" s="34"/>
      <c r="B360" s="35"/>
      <c r="C360" s="188" t="s">
        <v>525</v>
      </c>
      <c r="D360" s="188" t="s">
        <v>222</v>
      </c>
      <c r="E360" s="189" t="s">
        <v>1354</v>
      </c>
      <c r="F360" s="190" t="s">
        <v>1355</v>
      </c>
      <c r="G360" s="191" t="s">
        <v>168</v>
      </c>
      <c r="H360" s="192">
        <v>11.922000000000001</v>
      </c>
      <c r="I360" s="193"/>
      <c r="J360" s="194">
        <f>ROUND(I360*H360,2)</f>
        <v>0</v>
      </c>
      <c r="K360" s="190" t="s">
        <v>225</v>
      </c>
      <c r="L360" s="39"/>
      <c r="M360" s="195" t="s">
        <v>1</v>
      </c>
      <c r="N360" s="196" t="s">
        <v>47</v>
      </c>
      <c r="O360" s="71"/>
      <c r="P360" s="197">
        <f>O360*H360</f>
        <v>0</v>
      </c>
      <c r="Q360" s="197">
        <v>0</v>
      </c>
      <c r="R360" s="197">
        <f>Q360*H360</f>
        <v>0</v>
      </c>
      <c r="S360" s="197">
        <v>0</v>
      </c>
      <c r="T360" s="198">
        <f>S360*H360</f>
        <v>0</v>
      </c>
      <c r="U360" s="34"/>
      <c r="V360" s="34"/>
      <c r="W360" s="34"/>
      <c r="X360" s="34"/>
      <c r="Y360" s="34"/>
      <c r="Z360" s="34"/>
      <c r="AA360" s="34"/>
      <c r="AB360" s="34"/>
      <c r="AC360" s="34"/>
      <c r="AD360" s="34"/>
      <c r="AE360" s="34"/>
      <c r="AR360" s="199" t="s">
        <v>226</v>
      </c>
      <c r="AT360" s="199" t="s">
        <v>222</v>
      </c>
      <c r="AU360" s="199" t="s">
        <v>91</v>
      </c>
      <c r="AY360" s="17" t="s">
        <v>220</v>
      </c>
      <c r="BE360" s="200">
        <f>IF(N360="základní",J360,0)</f>
        <v>0</v>
      </c>
      <c r="BF360" s="200">
        <f>IF(N360="snížená",J360,0)</f>
        <v>0</v>
      </c>
      <c r="BG360" s="200">
        <f>IF(N360="zákl. přenesená",J360,0)</f>
        <v>0</v>
      </c>
      <c r="BH360" s="200">
        <f>IF(N360="sníž. přenesená",J360,0)</f>
        <v>0</v>
      </c>
      <c r="BI360" s="200">
        <f>IF(N360="nulová",J360,0)</f>
        <v>0</v>
      </c>
      <c r="BJ360" s="17" t="s">
        <v>14</v>
      </c>
      <c r="BK360" s="200">
        <f>ROUND(I360*H360,2)</f>
        <v>0</v>
      </c>
      <c r="BL360" s="17" t="s">
        <v>226</v>
      </c>
      <c r="BM360" s="199" t="s">
        <v>1356</v>
      </c>
    </row>
    <row r="361" spans="1:65" s="2" customFormat="1" ht="29.25">
      <c r="A361" s="34"/>
      <c r="B361" s="35"/>
      <c r="C361" s="36"/>
      <c r="D361" s="201" t="s">
        <v>228</v>
      </c>
      <c r="E361" s="36"/>
      <c r="F361" s="202" t="s">
        <v>1355</v>
      </c>
      <c r="G361" s="36"/>
      <c r="H361" s="36"/>
      <c r="I361" s="203"/>
      <c r="J361" s="36"/>
      <c r="K361" s="36"/>
      <c r="L361" s="39"/>
      <c r="M361" s="204"/>
      <c r="N361" s="205"/>
      <c r="O361" s="71"/>
      <c r="P361" s="71"/>
      <c r="Q361" s="71"/>
      <c r="R361" s="71"/>
      <c r="S361" s="71"/>
      <c r="T361" s="72"/>
      <c r="U361" s="34"/>
      <c r="V361" s="34"/>
      <c r="W361" s="34"/>
      <c r="X361" s="34"/>
      <c r="Y361" s="34"/>
      <c r="Z361" s="34"/>
      <c r="AA361" s="34"/>
      <c r="AB361" s="34"/>
      <c r="AC361" s="34"/>
      <c r="AD361" s="34"/>
      <c r="AE361" s="34"/>
      <c r="AT361" s="17" t="s">
        <v>228</v>
      </c>
      <c r="AU361" s="17" t="s">
        <v>91</v>
      </c>
    </row>
    <row r="362" spans="1:65" s="2" customFormat="1" ht="48.75">
      <c r="A362" s="34"/>
      <c r="B362" s="35"/>
      <c r="C362" s="36"/>
      <c r="D362" s="201" t="s">
        <v>229</v>
      </c>
      <c r="E362" s="36"/>
      <c r="F362" s="206" t="s">
        <v>1353</v>
      </c>
      <c r="G362" s="36"/>
      <c r="H362" s="36"/>
      <c r="I362" s="203"/>
      <c r="J362" s="36"/>
      <c r="K362" s="36"/>
      <c r="L362" s="39"/>
      <c r="M362" s="252"/>
      <c r="N362" s="253"/>
      <c r="O362" s="254"/>
      <c r="P362" s="254"/>
      <c r="Q362" s="254"/>
      <c r="R362" s="254"/>
      <c r="S362" s="254"/>
      <c r="T362" s="255"/>
      <c r="U362" s="34"/>
      <c r="V362" s="34"/>
      <c r="W362" s="34"/>
      <c r="X362" s="34"/>
      <c r="Y362" s="34"/>
      <c r="Z362" s="34"/>
      <c r="AA362" s="34"/>
      <c r="AB362" s="34"/>
      <c r="AC362" s="34"/>
      <c r="AD362" s="34"/>
      <c r="AE362" s="34"/>
      <c r="AT362" s="17" t="s">
        <v>229</v>
      </c>
      <c r="AU362" s="17" t="s">
        <v>91</v>
      </c>
    </row>
    <row r="363" spans="1:65" s="2" customFormat="1" ht="6.95" customHeight="1">
      <c r="A363" s="34"/>
      <c r="B363" s="54"/>
      <c r="C363" s="55"/>
      <c r="D363" s="55"/>
      <c r="E363" s="55"/>
      <c r="F363" s="55"/>
      <c r="G363" s="55"/>
      <c r="H363" s="55"/>
      <c r="I363" s="55"/>
      <c r="J363" s="55"/>
      <c r="K363" s="55"/>
      <c r="L363" s="39"/>
      <c r="M363" s="34"/>
      <c r="O363" s="34"/>
      <c r="P363" s="34"/>
      <c r="Q363" s="34"/>
      <c r="R363" s="34"/>
      <c r="S363" s="34"/>
      <c r="T363" s="34"/>
      <c r="U363" s="34"/>
      <c r="V363" s="34"/>
      <c r="W363" s="34"/>
      <c r="X363" s="34"/>
      <c r="Y363" s="34"/>
      <c r="Z363" s="34"/>
      <c r="AA363" s="34"/>
      <c r="AB363" s="34"/>
      <c r="AC363" s="34"/>
      <c r="AD363" s="34"/>
      <c r="AE363" s="34"/>
    </row>
  </sheetData>
  <sheetProtection algorithmName="SHA-512" hashValue="58MEUW9lUUtwADvn78Ny3OwBg25O+/XPl8EwjHhDnJRT694meVOcgFR2IUmpyUf3GvXN1YSpg8UAwu6ubmBvQA==" saltValue="FyXyJQI6uDh6bAZSIjXS/b5MhYiTV+kUhAtqqzX6Jd/ePNIgIXDtt8MjjWlXD1WXMlBQgwJBUEgZfU0ZhYsipA==" spinCount="100000" sheet="1" objects="1" scenarios="1" formatColumns="0" formatRows="0" autoFilter="0"/>
  <autoFilter ref="C122:K362"/>
  <mergeCells count="9">
    <mergeCell ref="E87:H87"/>
    <mergeCell ref="E113:H113"/>
    <mergeCell ref="E115:H115"/>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1"/>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1.5" style="1" customWidth="1"/>
    <col min="9"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10"/>
      <c r="M2" s="310"/>
      <c r="N2" s="310"/>
      <c r="O2" s="310"/>
      <c r="P2" s="310"/>
      <c r="Q2" s="310"/>
      <c r="R2" s="310"/>
      <c r="S2" s="310"/>
      <c r="T2" s="310"/>
      <c r="U2" s="310"/>
      <c r="V2" s="310"/>
      <c r="AT2" s="17" t="s">
        <v>97</v>
      </c>
    </row>
    <row r="3" spans="1:46" s="1" customFormat="1" ht="6.95" customHeight="1">
      <c r="B3" s="109"/>
      <c r="C3" s="110"/>
      <c r="D3" s="110"/>
      <c r="E3" s="110"/>
      <c r="F3" s="110"/>
      <c r="G3" s="110"/>
      <c r="H3" s="110"/>
      <c r="I3" s="110"/>
      <c r="J3" s="110"/>
      <c r="K3" s="110"/>
      <c r="L3" s="20"/>
      <c r="AT3" s="17" t="s">
        <v>91</v>
      </c>
    </row>
    <row r="4" spans="1:46" s="1" customFormat="1" ht="24.95" customHeight="1">
      <c r="B4" s="20"/>
      <c r="D4" s="111" t="s">
        <v>108</v>
      </c>
      <c r="L4" s="20"/>
      <c r="M4" s="112" t="s">
        <v>10</v>
      </c>
      <c r="AT4" s="17" t="s">
        <v>4</v>
      </c>
    </row>
    <row r="5" spans="1:46" s="1" customFormat="1" ht="6.95" customHeight="1">
      <c r="B5" s="20"/>
      <c r="L5" s="20"/>
    </row>
    <row r="6" spans="1:46" s="1" customFormat="1" ht="12" customHeight="1">
      <c r="B6" s="20"/>
      <c r="D6" s="113" t="s">
        <v>16</v>
      </c>
      <c r="L6" s="20"/>
    </row>
    <row r="7" spans="1:46" s="1" customFormat="1" ht="16.5" customHeight="1">
      <c r="B7" s="20"/>
      <c r="E7" s="311" t="str">
        <f>'Rekapitulace stavby'!K6</f>
        <v>Hrozenkovská, Praha 17, č.akce 13491 - Etapa 1</v>
      </c>
      <c r="F7" s="312"/>
      <c r="G7" s="312"/>
      <c r="H7" s="312"/>
      <c r="L7" s="20"/>
    </row>
    <row r="8" spans="1:46" s="2" customFormat="1" ht="12" customHeight="1">
      <c r="A8" s="34"/>
      <c r="B8" s="39"/>
      <c r="C8" s="34"/>
      <c r="D8" s="113" t="s">
        <v>120</v>
      </c>
      <c r="E8" s="34"/>
      <c r="F8" s="34"/>
      <c r="G8" s="34"/>
      <c r="H8" s="34"/>
      <c r="I8" s="34"/>
      <c r="J8" s="34"/>
      <c r="K8" s="34"/>
      <c r="L8" s="51"/>
      <c r="S8" s="34"/>
      <c r="T8" s="34"/>
      <c r="U8" s="34"/>
      <c r="V8" s="34"/>
      <c r="W8" s="34"/>
      <c r="X8" s="34"/>
      <c r="Y8" s="34"/>
      <c r="Z8" s="34"/>
      <c r="AA8" s="34"/>
      <c r="AB8" s="34"/>
      <c r="AC8" s="34"/>
      <c r="AD8" s="34"/>
      <c r="AE8" s="34"/>
    </row>
    <row r="9" spans="1:46" s="2" customFormat="1" ht="16.5" customHeight="1">
      <c r="A9" s="34"/>
      <c r="B9" s="39"/>
      <c r="C9" s="34"/>
      <c r="D9" s="34"/>
      <c r="E9" s="313" t="s">
        <v>1357</v>
      </c>
      <c r="F9" s="314"/>
      <c r="G9" s="314"/>
      <c r="H9" s="314"/>
      <c r="I9" s="34"/>
      <c r="J9" s="34"/>
      <c r="K9" s="34"/>
      <c r="L9" s="51"/>
      <c r="S9" s="34"/>
      <c r="T9" s="34"/>
      <c r="U9" s="34"/>
      <c r="V9" s="34"/>
      <c r="W9" s="34"/>
      <c r="X9" s="34"/>
      <c r="Y9" s="34"/>
      <c r="Z9" s="34"/>
      <c r="AA9" s="34"/>
      <c r="AB9" s="34"/>
      <c r="AC9" s="34"/>
      <c r="AD9" s="34"/>
      <c r="AE9" s="34"/>
    </row>
    <row r="10" spans="1:46" s="2" customFormat="1" ht="11.25">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46" s="2" customFormat="1" ht="12" customHeight="1">
      <c r="A11" s="34"/>
      <c r="B11" s="39"/>
      <c r="C11" s="34"/>
      <c r="D11" s="113" t="s">
        <v>18</v>
      </c>
      <c r="E11" s="34"/>
      <c r="F11" s="114" t="s">
        <v>1</v>
      </c>
      <c r="G11" s="34"/>
      <c r="H11" s="34"/>
      <c r="I11" s="113" t="s">
        <v>19</v>
      </c>
      <c r="J11" s="114" t="s">
        <v>1</v>
      </c>
      <c r="K11" s="34"/>
      <c r="L11" s="51"/>
      <c r="S11" s="34"/>
      <c r="T11" s="34"/>
      <c r="U11" s="34"/>
      <c r="V11" s="34"/>
      <c r="W11" s="34"/>
      <c r="X11" s="34"/>
      <c r="Y11" s="34"/>
      <c r="Z11" s="34"/>
      <c r="AA11" s="34"/>
      <c r="AB11" s="34"/>
      <c r="AC11" s="34"/>
      <c r="AD11" s="34"/>
      <c r="AE11" s="34"/>
    </row>
    <row r="12" spans="1:46" s="2" customFormat="1" ht="12" customHeight="1">
      <c r="A12" s="34"/>
      <c r="B12" s="39"/>
      <c r="C12" s="34"/>
      <c r="D12" s="113" t="s">
        <v>20</v>
      </c>
      <c r="E12" s="34"/>
      <c r="F12" s="114" t="s">
        <v>21</v>
      </c>
      <c r="G12" s="34"/>
      <c r="H12" s="34"/>
      <c r="I12" s="113" t="s">
        <v>22</v>
      </c>
      <c r="J12" s="115" t="str">
        <f>'Rekapitulace stavby'!AN8</f>
        <v>13. 4. 2020</v>
      </c>
      <c r="K12" s="34"/>
      <c r="L12" s="51"/>
      <c r="S12" s="34"/>
      <c r="T12" s="34"/>
      <c r="U12" s="34"/>
      <c r="V12" s="34"/>
      <c r="W12" s="34"/>
      <c r="X12" s="34"/>
      <c r="Y12" s="34"/>
      <c r="Z12" s="34"/>
      <c r="AA12" s="34"/>
      <c r="AB12" s="34"/>
      <c r="AC12" s="34"/>
      <c r="AD12" s="34"/>
      <c r="AE12" s="34"/>
    </row>
    <row r="13" spans="1:46" s="2" customFormat="1" ht="10.9"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46" s="2" customFormat="1" ht="12" customHeight="1">
      <c r="A14" s="34"/>
      <c r="B14" s="39"/>
      <c r="C14" s="34"/>
      <c r="D14" s="113" t="s">
        <v>24</v>
      </c>
      <c r="E14" s="34"/>
      <c r="F14" s="34"/>
      <c r="G14" s="34"/>
      <c r="H14" s="34"/>
      <c r="I14" s="113" t="s">
        <v>25</v>
      </c>
      <c r="J14" s="114" t="s">
        <v>26</v>
      </c>
      <c r="K14" s="34"/>
      <c r="L14" s="51"/>
      <c r="S14" s="34"/>
      <c r="T14" s="34"/>
      <c r="U14" s="34"/>
      <c r="V14" s="34"/>
      <c r="W14" s="34"/>
      <c r="X14" s="34"/>
      <c r="Y14" s="34"/>
      <c r="Z14" s="34"/>
      <c r="AA14" s="34"/>
      <c r="AB14" s="34"/>
      <c r="AC14" s="34"/>
      <c r="AD14" s="34"/>
      <c r="AE14" s="34"/>
    </row>
    <row r="15" spans="1:46" s="2" customFormat="1" ht="18" customHeight="1">
      <c r="A15" s="34"/>
      <c r="B15" s="39"/>
      <c r="C15" s="34"/>
      <c r="D15" s="34"/>
      <c r="E15" s="114" t="s">
        <v>27</v>
      </c>
      <c r="F15" s="34"/>
      <c r="G15" s="34"/>
      <c r="H15" s="34"/>
      <c r="I15" s="113" t="s">
        <v>28</v>
      </c>
      <c r="J15" s="114" t="s">
        <v>29</v>
      </c>
      <c r="K15" s="34"/>
      <c r="L15" s="51"/>
      <c r="S15" s="34"/>
      <c r="T15" s="34"/>
      <c r="U15" s="34"/>
      <c r="V15" s="34"/>
      <c r="W15" s="34"/>
      <c r="X15" s="34"/>
      <c r="Y15" s="34"/>
      <c r="Z15" s="34"/>
      <c r="AA15" s="34"/>
      <c r="AB15" s="34"/>
      <c r="AC15" s="34"/>
      <c r="AD15" s="34"/>
      <c r="AE15" s="34"/>
    </row>
    <row r="16" spans="1:46" s="2" customFormat="1" ht="6.95"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3" t="s">
        <v>30</v>
      </c>
      <c r="E17" s="34"/>
      <c r="F17" s="34"/>
      <c r="G17" s="34"/>
      <c r="H17" s="34"/>
      <c r="I17" s="113"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15" t="str">
        <f>'Rekapitulace stavby'!E14</f>
        <v>Vyplň údaj</v>
      </c>
      <c r="F18" s="316"/>
      <c r="G18" s="316"/>
      <c r="H18" s="316"/>
      <c r="I18" s="113" t="s">
        <v>28</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3" t="s">
        <v>32</v>
      </c>
      <c r="E20" s="34"/>
      <c r="F20" s="34"/>
      <c r="G20" s="34"/>
      <c r="H20" s="34"/>
      <c r="I20" s="113" t="s">
        <v>25</v>
      </c>
      <c r="J20" s="114" t="s">
        <v>33</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4" t="s">
        <v>34</v>
      </c>
      <c r="F21" s="34"/>
      <c r="G21" s="34"/>
      <c r="H21" s="34"/>
      <c r="I21" s="113" t="s">
        <v>28</v>
      </c>
      <c r="J21" s="114" t="s">
        <v>35</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3" t="s">
        <v>37</v>
      </c>
      <c r="E23" s="34"/>
      <c r="F23" s="34"/>
      <c r="G23" s="34"/>
      <c r="H23" s="34"/>
      <c r="I23" s="113" t="s">
        <v>25</v>
      </c>
      <c r="J23" s="114" t="s">
        <v>38</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4" t="s">
        <v>39</v>
      </c>
      <c r="F24" s="34"/>
      <c r="G24" s="34"/>
      <c r="H24" s="34"/>
      <c r="I24" s="113" t="s">
        <v>28</v>
      </c>
      <c r="J24" s="114" t="s">
        <v>40</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3" t="s">
        <v>41</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16"/>
      <c r="B27" s="117"/>
      <c r="C27" s="116"/>
      <c r="D27" s="116"/>
      <c r="E27" s="317" t="s">
        <v>1</v>
      </c>
      <c r="F27" s="317"/>
      <c r="G27" s="317"/>
      <c r="H27" s="317"/>
      <c r="I27" s="116"/>
      <c r="J27" s="116"/>
      <c r="K27" s="116"/>
      <c r="L27" s="118"/>
      <c r="S27" s="116"/>
      <c r="T27" s="116"/>
      <c r="U27" s="116"/>
      <c r="V27" s="116"/>
      <c r="W27" s="116"/>
      <c r="X27" s="116"/>
      <c r="Y27" s="116"/>
      <c r="Z27" s="116"/>
      <c r="AA27" s="116"/>
      <c r="AB27" s="116"/>
      <c r="AC27" s="116"/>
      <c r="AD27" s="116"/>
      <c r="AE27" s="116"/>
    </row>
    <row r="28" spans="1:31" s="2" customFormat="1" ht="6.95"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20"/>
      <c r="E29" s="120"/>
      <c r="F29" s="120"/>
      <c r="G29" s="120"/>
      <c r="H29" s="120"/>
      <c r="I29" s="120"/>
      <c r="J29" s="120"/>
      <c r="K29" s="120"/>
      <c r="L29" s="51"/>
      <c r="S29" s="34"/>
      <c r="T29" s="34"/>
      <c r="U29" s="34"/>
      <c r="V29" s="34"/>
      <c r="W29" s="34"/>
      <c r="X29" s="34"/>
      <c r="Y29" s="34"/>
      <c r="Z29" s="34"/>
      <c r="AA29" s="34"/>
      <c r="AB29" s="34"/>
      <c r="AC29" s="34"/>
      <c r="AD29" s="34"/>
      <c r="AE29" s="34"/>
    </row>
    <row r="30" spans="1:31" s="2" customFormat="1" ht="25.35" customHeight="1">
      <c r="A30" s="34"/>
      <c r="B30" s="39"/>
      <c r="C30" s="34"/>
      <c r="D30" s="121" t="s">
        <v>42</v>
      </c>
      <c r="E30" s="34"/>
      <c r="F30" s="34"/>
      <c r="G30" s="34"/>
      <c r="H30" s="34"/>
      <c r="I30" s="34"/>
      <c r="J30" s="122">
        <f>ROUND(J120, 2)</f>
        <v>0</v>
      </c>
      <c r="K30" s="34"/>
      <c r="L30" s="51"/>
      <c r="S30" s="34"/>
      <c r="T30" s="34"/>
      <c r="U30" s="34"/>
      <c r="V30" s="34"/>
      <c r="W30" s="34"/>
      <c r="X30" s="34"/>
      <c r="Y30" s="34"/>
      <c r="Z30" s="34"/>
      <c r="AA30" s="34"/>
      <c r="AB30" s="34"/>
      <c r="AC30" s="34"/>
      <c r="AD30" s="34"/>
      <c r="AE30" s="34"/>
    </row>
    <row r="31" spans="1:31" s="2" customFormat="1" ht="6.95" customHeight="1">
      <c r="A31" s="34"/>
      <c r="B31" s="39"/>
      <c r="C31" s="34"/>
      <c r="D31" s="120"/>
      <c r="E31" s="120"/>
      <c r="F31" s="120"/>
      <c r="G31" s="120"/>
      <c r="H31" s="120"/>
      <c r="I31" s="120"/>
      <c r="J31" s="120"/>
      <c r="K31" s="120"/>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3" t="s">
        <v>44</v>
      </c>
      <c r="G32" s="34"/>
      <c r="H32" s="34"/>
      <c r="I32" s="123" t="s">
        <v>43</v>
      </c>
      <c r="J32" s="123" t="s">
        <v>45</v>
      </c>
      <c r="K32" s="34"/>
      <c r="L32" s="51"/>
      <c r="S32" s="34"/>
      <c r="T32" s="34"/>
      <c r="U32" s="34"/>
      <c r="V32" s="34"/>
      <c r="W32" s="34"/>
      <c r="X32" s="34"/>
      <c r="Y32" s="34"/>
      <c r="Z32" s="34"/>
      <c r="AA32" s="34"/>
      <c r="AB32" s="34"/>
      <c r="AC32" s="34"/>
      <c r="AD32" s="34"/>
      <c r="AE32" s="34"/>
    </row>
    <row r="33" spans="1:31" s="2" customFormat="1" ht="14.45" customHeight="1">
      <c r="A33" s="34"/>
      <c r="B33" s="39"/>
      <c r="C33" s="34"/>
      <c r="D33" s="124" t="s">
        <v>46</v>
      </c>
      <c r="E33" s="113" t="s">
        <v>47</v>
      </c>
      <c r="F33" s="125">
        <f>ROUND((SUM(BE120:BE130)),  2)</f>
        <v>0</v>
      </c>
      <c r="G33" s="34"/>
      <c r="H33" s="34"/>
      <c r="I33" s="126">
        <v>0.21</v>
      </c>
      <c r="J33" s="125">
        <f>ROUND(((SUM(BE120:BE130))*I33),  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3" t="s">
        <v>48</v>
      </c>
      <c r="F34" s="125">
        <f>ROUND((SUM(BF120:BF130)),  2)</f>
        <v>0</v>
      </c>
      <c r="G34" s="34"/>
      <c r="H34" s="34"/>
      <c r="I34" s="126">
        <v>0.15</v>
      </c>
      <c r="J34" s="125">
        <f>ROUND(((SUM(BF120:BF130))*I34),  2)</f>
        <v>0</v>
      </c>
      <c r="K34" s="34"/>
      <c r="L34" s="51"/>
      <c r="S34" s="34"/>
      <c r="T34" s="34"/>
      <c r="U34" s="34"/>
      <c r="V34" s="34"/>
      <c r="W34" s="34"/>
      <c r="X34" s="34"/>
      <c r="Y34" s="34"/>
      <c r="Z34" s="34"/>
      <c r="AA34" s="34"/>
      <c r="AB34" s="34"/>
      <c r="AC34" s="34"/>
      <c r="AD34" s="34"/>
      <c r="AE34" s="34"/>
    </row>
    <row r="35" spans="1:31" s="2" customFormat="1" ht="14.45" hidden="1" customHeight="1">
      <c r="A35" s="34"/>
      <c r="B35" s="39"/>
      <c r="C35" s="34"/>
      <c r="D35" s="34"/>
      <c r="E35" s="113" t="s">
        <v>49</v>
      </c>
      <c r="F35" s="125">
        <f>ROUND((SUM(BG120:BG130)),  2)</f>
        <v>0</v>
      </c>
      <c r="G35" s="34"/>
      <c r="H35" s="34"/>
      <c r="I35" s="126">
        <v>0.21</v>
      </c>
      <c r="J35" s="125">
        <f>0</f>
        <v>0</v>
      </c>
      <c r="K35" s="34"/>
      <c r="L35" s="51"/>
      <c r="S35" s="34"/>
      <c r="T35" s="34"/>
      <c r="U35" s="34"/>
      <c r="V35" s="34"/>
      <c r="W35" s="34"/>
      <c r="X35" s="34"/>
      <c r="Y35" s="34"/>
      <c r="Z35" s="34"/>
      <c r="AA35" s="34"/>
      <c r="AB35" s="34"/>
      <c r="AC35" s="34"/>
      <c r="AD35" s="34"/>
      <c r="AE35" s="34"/>
    </row>
    <row r="36" spans="1:31" s="2" customFormat="1" ht="14.45" hidden="1" customHeight="1">
      <c r="A36" s="34"/>
      <c r="B36" s="39"/>
      <c r="C36" s="34"/>
      <c r="D36" s="34"/>
      <c r="E36" s="113" t="s">
        <v>50</v>
      </c>
      <c r="F36" s="125">
        <f>ROUND((SUM(BH120:BH130)),  2)</f>
        <v>0</v>
      </c>
      <c r="G36" s="34"/>
      <c r="H36" s="34"/>
      <c r="I36" s="126">
        <v>0.15</v>
      </c>
      <c r="J36" s="125">
        <f>0</f>
        <v>0</v>
      </c>
      <c r="K36" s="34"/>
      <c r="L36" s="51"/>
      <c r="S36" s="34"/>
      <c r="T36" s="34"/>
      <c r="U36" s="34"/>
      <c r="V36" s="34"/>
      <c r="W36" s="34"/>
      <c r="X36" s="34"/>
      <c r="Y36" s="34"/>
      <c r="Z36" s="34"/>
      <c r="AA36" s="34"/>
      <c r="AB36" s="34"/>
      <c r="AC36" s="34"/>
      <c r="AD36" s="34"/>
      <c r="AE36" s="34"/>
    </row>
    <row r="37" spans="1:31" s="2" customFormat="1" ht="14.45" hidden="1" customHeight="1">
      <c r="A37" s="34"/>
      <c r="B37" s="39"/>
      <c r="C37" s="34"/>
      <c r="D37" s="34"/>
      <c r="E37" s="113" t="s">
        <v>51</v>
      </c>
      <c r="F37" s="125">
        <f>ROUND((SUM(BI120:BI130)),  2)</f>
        <v>0</v>
      </c>
      <c r="G37" s="34"/>
      <c r="H37" s="34"/>
      <c r="I37" s="126">
        <v>0</v>
      </c>
      <c r="J37" s="125">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c r="A39" s="34"/>
      <c r="B39" s="39"/>
      <c r="C39" s="127"/>
      <c r="D39" s="128" t="s">
        <v>52</v>
      </c>
      <c r="E39" s="129"/>
      <c r="F39" s="129"/>
      <c r="G39" s="130" t="s">
        <v>53</v>
      </c>
      <c r="H39" s="131" t="s">
        <v>54</v>
      </c>
      <c r="I39" s="129"/>
      <c r="J39" s="132">
        <f>SUM(J30:J37)</f>
        <v>0</v>
      </c>
      <c r="K39" s="133"/>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1" customFormat="1" ht="14.45" customHeight="1">
      <c r="B41" s="20"/>
      <c r="L41" s="20"/>
    </row>
    <row r="42" spans="1:31" s="1" customFormat="1" ht="14.45" customHeight="1">
      <c r="B42" s="20"/>
      <c r="L42" s="20"/>
    </row>
    <row r="43" spans="1:31" s="1" customFormat="1" ht="14.45" customHeight="1">
      <c r="B43" s="20"/>
      <c r="L43" s="20"/>
    </row>
    <row r="44" spans="1:31" s="1" customFormat="1" ht="14.45" customHeight="1">
      <c r="B44" s="20"/>
      <c r="L44" s="20"/>
    </row>
    <row r="45" spans="1:31" s="1" customFormat="1" ht="14.45" customHeight="1">
      <c r="B45" s="20"/>
      <c r="L45" s="20"/>
    </row>
    <row r="46" spans="1:31" s="1" customFormat="1" ht="14.45" customHeight="1">
      <c r="B46" s="20"/>
      <c r="L46" s="20"/>
    </row>
    <row r="47" spans="1:31" s="1" customFormat="1" ht="14.45" customHeight="1">
      <c r="B47" s="20"/>
      <c r="L47" s="20"/>
    </row>
    <row r="48" spans="1:31" s="1" customFormat="1" ht="14.45" customHeight="1">
      <c r="B48" s="20"/>
      <c r="L48" s="20"/>
    </row>
    <row r="49" spans="1:31" s="1" customFormat="1" ht="14.45" customHeight="1">
      <c r="B49" s="20"/>
      <c r="L49" s="20"/>
    </row>
    <row r="50" spans="1:31" s="2" customFormat="1" ht="14.45" customHeight="1">
      <c r="B50" s="51"/>
      <c r="D50" s="134" t="s">
        <v>55</v>
      </c>
      <c r="E50" s="135"/>
      <c r="F50" s="135"/>
      <c r="G50" s="134" t="s">
        <v>56</v>
      </c>
      <c r="H50" s="135"/>
      <c r="I50" s="135"/>
      <c r="J50" s="135"/>
      <c r="K50" s="135"/>
      <c r="L50" s="51"/>
    </row>
    <row r="51" spans="1:31" ht="11.25">
      <c r="B51" s="20"/>
      <c r="L51" s="20"/>
    </row>
    <row r="52" spans="1:31" ht="11.25">
      <c r="B52" s="20"/>
      <c r="L52" s="20"/>
    </row>
    <row r="53" spans="1:31" ht="11.25">
      <c r="B53" s="20"/>
      <c r="L53" s="20"/>
    </row>
    <row r="54" spans="1:31" ht="11.25">
      <c r="B54" s="20"/>
      <c r="L54" s="20"/>
    </row>
    <row r="55" spans="1:31" ht="11.25">
      <c r="B55" s="20"/>
      <c r="L55" s="20"/>
    </row>
    <row r="56" spans="1:31" ht="11.25">
      <c r="B56" s="20"/>
      <c r="L56" s="20"/>
    </row>
    <row r="57" spans="1:31" ht="11.25">
      <c r="B57" s="20"/>
      <c r="L57" s="20"/>
    </row>
    <row r="58" spans="1:31" ht="11.25">
      <c r="B58" s="20"/>
      <c r="L58" s="20"/>
    </row>
    <row r="59" spans="1:31" ht="11.25">
      <c r="B59" s="20"/>
      <c r="L59" s="20"/>
    </row>
    <row r="60" spans="1:31" ht="11.25">
      <c r="B60" s="20"/>
      <c r="L60" s="20"/>
    </row>
    <row r="61" spans="1:31" s="2" customFormat="1" ht="12.75">
      <c r="A61" s="34"/>
      <c r="B61" s="39"/>
      <c r="C61" s="34"/>
      <c r="D61" s="136" t="s">
        <v>57</v>
      </c>
      <c r="E61" s="137"/>
      <c r="F61" s="138" t="s">
        <v>58</v>
      </c>
      <c r="G61" s="136" t="s">
        <v>57</v>
      </c>
      <c r="H61" s="137"/>
      <c r="I61" s="137"/>
      <c r="J61" s="139" t="s">
        <v>58</v>
      </c>
      <c r="K61" s="137"/>
      <c r="L61" s="51"/>
      <c r="S61" s="34"/>
      <c r="T61" s="34"/>
      <c r="U61" s="34"/>
      <c r="V61" s="34"/>
      <c r="W61" s="34"/>
      <c r="X61" s="34"/>
      <c r="Y61" s="34"/>
      <c r="Z61" s="34"/>
      <c r="AA61" s="34"/>
      <c r="AB61" s="34"/>
      <c r="AC61" s="34"/>
      <c r="AD61" s="34"/>
      <c r="AE61" s="34"/>
    </row>
    <row r="62" spans="1:31" ht="11.25">
      <c r="B62" s="20"/>
      <c r="L62" s="20"/>
    </row>
    <row r="63" spans="1:31" ht="11.25">
      <c r="B63" s="20"/>
      <c r="L63" s="20"/>
    </row>
    <row r="64" spans="1:31" ht="11.25">
      <c r="B64" s="20"/>
      <c r="L64" s="20"/>
    </row>
    <row r="65" spans="1:31" s="2" customFormat="1" ht="12.75">
      <c r="A65" s="34"/>
      <c r="B65" s="39"/>
      <c r="C65" s="34"/>
      <c r="D65" s="134" t="s">
        <v>59</v>
      </c>
      <c r="E65" s="140"/>
      <c r="F65" s="140"/>
      <c r="G65" s="134" t="s">
        <v>60</v>
      </c>
      <c r="H65" s="140"/>
      <c r="I65" s="140"/>
      <c r="J65" s="140"/>
      <c r="K65" s="140"/>
      <c r="L65" s="51"/>
      <c r="S65" s="34"/>
      <c r="T65" s="34"/>
      <c r="U65" s="34"/>
      <c r="V65" s="34"/>
      <c r="W65" s="34"/>
      <c r="X65" s="34"/>
      <c r="Y65" s="34"/>
      <c r="Z65" s="34"/>
      <c r="AA65" s="34"/>
      <c r="AB65" s="34"/>
      <c r="AC65" s="34"/>
      <c r="AD65" s="34"/>
      <c r="AE65" s="34"/>
    </row>
    <row r="66" spans="1:31" ht="11.25">
      <c r="B66" s="20"/>
      <c r="L66" s="20"/>
    </row>
    <row r="67" spans="1:31" ht="11.25">
      <c r="B67" s="20"/>
      <c r="L67" s="20"/>
    </row>
    <row r="68" spans="1:31" ht="11.25">
      <c r="B68" s="20"/>
      <c r="L68" s="20"/>
    </row>
    <row r="69" spans="1:31" ht="11.25">
      <c r="B69" s="20"/>
      <c r="L69" s="20"/>
    </row>
    <row r="70" spans="1:31" ht="11.25">
      <c r="B70" s="20"/>
      <c r="L70" s="20"/>
    </row>
    <row r="71" spans="1:31" ht="11.25">
      <c r="B71" s="20"/>
      <c r="L71" s="20"/>
    </row>
    <row r="72" spans="1:31" ht="11.25">
      <c r="B72" s="20"/>
      <c r="L72" s="20"/>
    </row>
    <row r="73" spans="1:31" ht="11.25">
      <c r="B73" s="20"/>
      <c r="L73" s="20"/>
    </row>
    <row r="74" spans="1:31" ht="11.25">
      <c r="B74" s="20"/>
      <c r="L74" s="20"/>
    </row>
    <row r="75" spans="1:31" ht="11.25">
      <c r="B75" s="20"/>
      <c r="L75" s="20"/>
    </row>
    <row r="76" spans="1:31" s="2" customFormat="1" ht="12.75">
      <c r="A76" s="34"/>
      <c r="B76" s="39"/>
      <c r="C76" s="34"/>
      <c r="D76" s="136" t="s">
        <v>57</v>
      </c>
      <c r="E76" s="137"/>
      <c r="F76" s="138" t="s">
        <v>58</v>
      </c>
      <c r="G76" s="136" t="s">
        <v>57</v>
      </c>
      <c r="H76" s="137"/>
      <c r="I76" s="137"/>
      <c r="J76" s="139" t="s">
        <v>58</v>
      </c>
      <c r="K76" s="137"/>
      <c r="L76" s="51"/>
      <c r="S76" s="34"/>
      <c r="T76" s="34"/>
      <c r="U76" s="34"/>
      <c r="V76" s="34"/>
      <c r="W76" s="34"/>
      <c r="X76" s="34"/>
      <c r="Y76" s="34"/>
      <c r="Z76" s="34"/>
      <c r="AA76" s="34"/>
      <c r="AB76" s="34"/>
      <c r="AC76" s="34"/>
      <c r="AD76" s="34"/>
      <c r="AE76" s="34"/>
    </row>
    <row r="77" spans="1:31" s="2" customFormat="1" ht="14.45" customHeight="1">
      <c r="A77" s="34"/>
      <c r="B77" s="141"/>
      <c r="C77" s="142"/>
      <c r="D77" s="142"/>
      <c r="E77" s="142"/>
      <c r="F77" s="142"/>
      <c r="G77" s="142"/>
      <c r="H77" s="142"/>
      <c r="I77" s="142"/>
      <c r="J77" s="142"/>
      <c r="K77" s="142"/>
      <c r="L77" s="51"/>
      <c r="S77" s="34"/>
      <c r="T77" s="34"/>
      <c r="U77" s="34"/>
      <c r="V77" s="34"/>
      <c r="W77" s="34"/>
      <c r="X77" s="34"/>
      <c r="Y77" s="34"/>
      <c r="Z77" s="34"/>
      <c r="AA77" s="34"/>
      <c r="AB77" s="34"/>
      <c r="AC77" s="34"/>
      <c r="AD77" s="34"/>
      <c r="AE77" s="34"/>
    </row>
    <row r="81" spans="1:47" s="2" customFormat="1" ht="6.95" customHeight="1">
      <c r="A81" s="34"/>
      <c r="B81" s="143"/>
      <c r="C81" s="144"/>
      <c r="D81" s="144"/>
      <c r="E81" s="144"/>
      <c r="F81" s="144"/>
      <c r="G81" s="144"/>
      <c r="H81" s="144"/>
      <c r="I81" s="144"/>
      <c r="J81" s="144"/>
      <c r="K81" s="144"/>
      <c r="L81" s="51"/>
      <c r="S81" s="34"/>
      <c r="T81" s="34"/>
      <c r="U81" s="34"/>
      <c r="V81" s="34"/>
      <c r="W81" s="34"/>
      <c r="X81" s="34"/>
      <c r="Y81" s="34"/>
      <c r="Z81" s="34"/>
      <c r="AA81" s="34"/>
      <c r="AB81" s="34"/>
      <c r="AC81" s="34"/>
      <c r="AD81" s="34"/>
      <c r="AE81" s="34"/>
    </row>
    <row r="82" spans="1:47" s="2" customFormat="1" ht="24.95" customHeight="1">
      <c r="A82" s="34"/>
      <c r="B82" s="35"/>
      <c r="C82" s="23" t="s">
        <v>188</v>
      </c>
      <c r="D82" s="36"/>
      <c r="E82" s="36"/>
      <c r="F82" s="36"/>
      <c r="G82" s="36"/>
      <c r="H82" s="36"/>
      <c r="I82" s="36"/>
      <c r="J82" s="36"/>
      <c r="K82" s="36"/>
      <c r="L82" s="51"/>
      <c r="S82" s="34"/>
      <c r="T82" s="34"/>
      <c r="U82" s="34"/>
      <c r="V82" s="34"/>
      <c r="W82" s="34"/>
      <c r="X82" s="34"/>
      <c r="Y82" s="34"/>
      <c r="Z82" s="34"/>
      <c r="AA82" s="34"/>
      <c r="AB82" s="34"/>
      <c r="AC82" s="34"/>
      <c r="AD82" s="34"/>
      <c r="AE82" s="34"/>
    </row>
    <row r="83" spans="1:47"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47"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47" s="2" customFormat="1" ht="16.5" customHeight="1">
      <c r="A85" s="34"/>
      <c r="B85" s="35"/>
      <c r="C85" s="36"/>
      <c r="D85" s="36"/>
      <c r="E85" s="318" t="str">
        <f>E7</f>
        <v>Hrozenkovská, Praha 17, č.akce 13491 - Etapa 1</v>
      </c>
      <c r="F85" s="319"/>
      <c r="G85" s="319"/>
      <c r="H85" s="319"/>
      <c r="I85" s="36"/>
      <c r="J85" s="36"/>
      <c r="K85" s="36"/>
      <c r="L85" s="51"/>
      <c r="S85" s="34"/>
      <c r="T85" s="34"/>
      <c r="U85" s="34"/>
      <c r="V85" s="34"/>
      <c r="W85" s="34"/>
      <c r="X85" s="34"/>
      <c r="Y85" s="34"/>
      <c r="Z85" s="34"/>
      <c r="AA85" s="34"/>
      <c r="AB85" s="34"/>
      <c r="AC85" s="34"/>
      <c r="AD85" s="34"/>
      <c r="AE85" s="34"/>
    </row>
    <row r="86" spans="1:47" s="2" customFormat="1" ht="12" customHeight="1">
      <c r="A86" s="34"/>
      <c r="B86" s="35"/>
      <c r="C86" s="29" t="s">
        <v>120</v>
      </c>
      <c r="D86" s="36"/>
      <c r="E86" s="36"/>
      <c r="F86" s="36"/>
      <c r="G86" s="36"/>
      <c r="H86" s="36"/>
      <c r="I86" s="36"/>
      <c r="J86" s="36"/>
      <c r="K86" s="36"/>
      <c r="L86" s="51"/>
      <c r="S86" s="34"/>
      <c r="T86" s="34"/>
      <c r="U86" s="34"/>
      <c r="V86" s="34"/>
      <c r="W86" s="34"/>
      <c r="X86" s="34"/>
      <c r="Y86" s="34"/>
      <c r="Z86" s="34"/>
      <c r="AA86" s="34"/>
      <c r="AB86" s="34"/>
      <c r="AC86" s="34"/>
      <c r="AD86" s="34"/>
      <c r="AE86" s="34"/>
    </row>
    <row r="87" spans="1:47" s="2" customFormat="1" ht="16.5" customHeight="1">
      <c r="A87" s="34"/>
      <c r="B87" s="35"/>
      <c r="C87" s="36"/>
      <c r="D87" s="36"/>
      <c r="E87" s="270" t="str">
        <f>E9</f>
        <v>VRN - Vedlejší rozpočtové náklady</v>
      </c>
      <c r="F87" s="320"/>
      <c r="G87" s="320"/>
      <c r="H87" s="320"/>
      <c r="I87" s="36"/>
      <c r="J87" s="36"/>
      <c r="K87" s="36"/>
      <c r="L87" s="51"/>
      <c r="S87" s="34"/>
      <c r="T87" s="34"/>
      <c r="U87" s="34"/>
      <c r="V87" s="34"/>
      <c r="W87" s="34"/>
      <c r="X87" s="34"/>
      <c r="Y87" s="34"/>
      <c r="Z87" s="34"/>
      <c r="AA87" s="34"/>
      <c r="AB87" s="34"/>
      <c r="AC87" s="34"/>
      <c r="AD87" s="34"/>
      <c r="AE87" s="34"/>
    </row>
    <row r="88" spans="1:47" s="2" customFormat="1" ht="6.95"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47" s="2" customFormat="1" ht="12" customHeight="1">
      <c r="A89" s="34"/>
      <c r="B89" s="35"/>
      <c r="C89" s="29" t="s">
        <v>20</v>
      </c>
      <c r="D89" s="36"/>
      <c r="E89" s="36"/>
      <c r="F89" s="27" t="str">
        <f>F12</f>
        <v>ulice Hrozenkovská</v>
      </c>
      <c r="G89" s="36"/>
      <c r="H89" s="36"/>
      <c r="I89" s="29" t="s">
        <v>22</v>
      </c>
      <c r="J89" s="66" t="str">
        <f>IF(J12="","",J12)</f>
        <v>13. 4. 2020</v>
      </c>
      <c r="K89" s="36"/>
      <c r="L89" s="51"/>
      <c r="S89" s="34"/>
      <c r="T89" s="34"/>
      <c r="U89" s="34"/>
      <c r="V89" s="34"/>
      <c r="W89" s="34"/>
      <c r="X89" s="34"/>
      <c r="Y89" s="34"/>
      <c r="Z89" s="34"/>
      <c r="AA89" s="34"/>
      <c r="AB89" s="34"/>
      <c r="AC89" s="34"/>
      <c r="AD89" s="34"/>
      <c r="AE89" s="34"/>
    </row>
    <row r="90" spans="1:47"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47" s="2" customFormat="1" ht="15.2" customHeight="1">
      <c r="A91" s="34"/>
      <c r="B91" s="35"/>
      <c r="C91" s="29" t="s">
        <v>24</v>
      </c>
      <c r="D91" s="36"/>
      <c r="E91" s="36"/>
      <c r="F91" s="27" t="str">
        <f>E15</f>
        <v>Technická správa komunikací hl. m. Prahy a.s.</v>
      </c>
      <c r="G91" s="36"/>
      <c r="H91" s="36"/>
      <c r="I91" s="29" t="s">
        <v>32</v>
      </c>
      <c r="J91" s="32" t="str">
        <f>E21</f>
        <v>DIPRO, spol s r.o.</v>
      </c>
      <c r="K91" s="36"/>
      <c r="L91" s="51"/>
      <c r="S91" s="34"/>
      <c r="T91" s="34"/>
      <c r="U91" s="34"/>
      <c r="V91" s="34"/>
      <c r="W91" s="34"/>
      <c r="X91" s="34"/>
      <c r="Y91" s="34"/>
      <c r="Z91" s="34"/>
      <c r="AA91" s="34"/>
      <c r="AB91" s="34"/>
      <c r="AC91" s="34"/>
      <c r="AD91" s="34"/>
      <c r="AE91" s="34"/>
    </row>
    <row r="92" spans="1:47" s="2" customFormat="1" ht="15.2" customHeight="1">
      <c r="A92" s="34"/>
      <c r="B92" s="35"/>
      <c r="C92" s="29" t="s">
        <v>30</v>
      </c>
      <c r="D92" s="36"/>
      <c r="E92" s="36"/>
      <c r="F92" s="27" t="str">
        <f>IF(E18="","",E18)</f>
        <v>Vyplň údaj</v>
      </c>
      <c r="G92" s="36"/>
      <c r="H92" s="36"/>
      <c r="I92" s="29" t="s">
        <v>37</v>
      </c>
      <c r="J92" s="32" t="str">
        <f>E24</f>
        <v>TMI Building s.r.o.</v>
      </c>
      <c r="K92" s="36"/>
      <c r="L92" s="51"/>
      <c r="S92" s="34"/>
      <c r="T92" s="34"/>
      <c r="U92" s="34"/>
      <c r="V92" s="34"/>
      <c r="W92" s="34"/>
      <c r="X92" s="34"/>
      <c r="Y92" s="34"/>
      <c r="Z92" s="34"/>
      <c r="AA92" s="34"/>
      <c r="AB92" s="34"/>
      <c r="AC92" s="34"/>
      <c r="AD92" s="34"/>
      <c r="AE92" s="34"/>
    </row>
    <row r="93" spans="1:47" s="2" customFormat="1" ht="10.3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47" s="2" customFormat="1" ht="29.25" customHeight="1">
      <c r="A94" s="34"/>
      <c r="B94" s="35"/>
      <c r="C94" s="145" t="s">
        <v>189</v>
      </c>
      <c r="D94" s="146"/>
      <c r="E94" s="146"/>
      <c r="F94" s="146"/>
      <c r="G94" s="146"/>
      <c r="H94" s="146"/>
      <c r="I94" s="146"/>
      <c r="J94" s="147" t="s">
        <v>190</v>
      </c>
      <c r="K94" s="146"/>
      <c r="L94" s="51"/>
      <c r="S94" s="34"/>
      <c r="T94" s="34"/>
      <c r="U94" s="34"/>
      <c r="V94" s="34"/>
      <c r="W94" s="34"/>
      <c r="X94" s="34"/>
      <c r="Y94" s="34"/>
      <c r="Z94" s="34"/>
      <c r="AA94" s="34"/>
      <c r="AB94" s="34"/>
      <c r="AC94" s="34"/>
      <c r="AD94" s="34"/>
      <c r="AE94" s="34"/>
    </row>
    <row r="95" spans="1:47"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c r="A96" s="34"/>
      <c r="B96" s="35"/>
      <c r="C96" s="148" t="s">
        <v>191</v>
      </c>
      <c r="D96" s="36"/>
      <c r="E96" s="36"/>
      <c r="F96" s="36"/>
      <c r="G96" s="36"/>
      <c r="H96" s="36"/>
      <c r="I96" s="36"/>
      <c r="J96" s="84">
        <f>J120</f>
        <v>0</v>
      </c>
      <c r="K96" s="36"/>
      <c r="L96" s="51"/>
      <c r="S96" s="34"/>
      <c r="T96" s="34"/>
      <c r="U96" s="34"/>
      <c r="V96" s="34"/>
      <c r="W96" s="34"/>
      <c r="X96" s="34"/>
      <c r="Y96" s="34"/>
      <c r="Z96" s="34"/>
      <c r="AA96" s="34"/>
      <c r="AB96" s="34"/>
      <c r="AC96" s="34"/>
      <c r="AD96" s="34"/>
      <c r="AE96" s="34"/>
      <c r="AU96" s="17" t="s">
        <v>192</v>
      </c>
    </row>
    <row r="97" spans="1:31" s="9" customFormat="1" ht="24.95" customHeight="1">
      <c r="B97" s="149"/>
      <c r="C97" s="150"/>
      <c r="D97" s="151" t="s">
        <v>1357</v>
      </c>
      <c r="E97" s="152"/>
      <c r="F97" s="152"/>
      <c r="G97" s="152"/>
      <c r="H97" s="152"/>
      <c r="I97" s="152"/>
      <c r="J97" s="153">
        <f>J121</f>
        <v>0</v>
      </c>
      <c r="K97" s="150"/>
      <c r="L97" s="154"/>
    </row>
    <row r="98" spans="1:31" s="10" customFormat="1" ht="19.899999999999999" customHeight="1">
      <c r="B98" s="155"/>
      <c r="C98" s="156"/>
      <c r="D98" s="157" t="s">
        <v>1358</v>
      </c>
      <c r="E98" s="158"/>
      <c r="F98" s="158"/>
      <c r="G98" s="158"/>
      <c r="H98" s="158"/>
      <c r="I98" s="158"/>
      <c r="J98" s="159">
        <f>J122</f>
        <v>0</v>
      </c>
      <c r="K98" s="156"/>
      <c r="L98" s="160"/>
    </row>
    <row r="99" spans="1:31" s="10" customFormat="1" ht="19.899999999999999" customHeight="1">
      <c r="B99" s="155"/>
      <c r="C99" s="156"/>
      <c r="D99" s="157" t="s">
        <v>1359</v>
      </c>
      <c r="E99" s="158"/>
      <c r="F99" s="158"/>
      <c r="G99" s="158"/>
      <c r="H99" s="158"/>
      <c r="I99" s="158"/>
      <c r="J99" s="159">
        <f>J125</f>
        <v>0</v>
      </c>
      <c r="K99" s="156"/>
      <c r="L99" s="160"/>
    </row>
    <row r="100" spans="1:31" s="10" customFormat="1" ht="19.899999999999999" customHeight="1">
      <c r="B100" s="155"/>
      <c r="C100" s="156"/>
      <c r="D100" s="157" t="s">
        <v>1360</v>
      </c>
      <c r="E100" s="158"/>
      <c r="F100" s="158"/>
      <c r="G100" s="158"/>
      <c r="H100" s="158"/>
      <c r="I100" s="158"/>
      <c r="J100" s="159">
        <f>J128</f>
        <v>0</v>
      </c>
      <c r="K100" s="156"/>
      <c r="L100" s="160"/>
    </row>
    <row r="101" spans="1:31" s="2" customFormat="1" ht="21.75" customHeight="1">
      <c r="A101" s="34"/>
      <c r="B101" s="35"/>
      <c r="C101" s="36"/>
      <c r="D101" s="36"/>
      <c r="E101" s="36"/>
      <c r="F101" s="36"/>
      <c r="G101" s="36"/>
      <c r="H101" s="36"/>
      <c r="I101" s="36"/>
      <c r="J101" s="36"/>
      <c r="K101" s="36"/>
      <c r="L101" s="51"/>
      <c r="S101" s="34"/>
      <c r="T101" s="34"/>
      <c r="U101" s="34"/>
      <c r="V101" s="34"/>
      <c r="W101" s="34"/>
      <c r="X101" s="34"/>
      <c r="Y101" s="34"/>
      <c r="Z101" s="34"/>
      <c r="AA101" s="34"/>
      <c r="AB101" s="34"/>
      <c r="AC101" s="34"/>
      <c r="AD101" s="34"/>
      <c r="AE101" s="34"/>
    </row>
    <row r="102" spans="1:31" s="2" customFormat="1" ht="6.95" customHeight="1">
      <c r="A102" s="34"/>
      <c r="B102" s="54"/>
      <c r="C102" s="55"/>
      <c r="D102" s="55"/>
      <c r="E102" s="55"/>
      <c r="F102" s="55"/>
      <c r="G102" s="55"/>
      <c r="H102" s="55"/>
      <c r="I102" s="55"/>
      <c r="J102" s="55"/>
      <c r="K102" s="55"/>
      <c r="L102" s="51"/>
      <c r="S102" s="34"/>
      <c r="T102" s="34"/>
      <c r="U102" s="34"/>
      <c r="V102" s="34"/>
      <c r="W102" s="34"/>
      <c r="X102" s="34"/>
      <c r="Y102" s="34"/>
      <c r="Z102" s="34"/>
      <c r="AA102" s="34"/>
      <c r="AB102" s="34"/>
      <c r="AC102" s="34"/>
      <c r="AD102" s="34"/>
      <c r="AE102" s="34"/>
    </row>
    <row r="106" spans="1:31" s="2" customFormat="1" ht="6.95" customHeight="1">
      <c r="A106" s="34"/>
      <c r="B106" s="56"/>
      <c r="C106" s="57"/>
      <c r="D106" s="57"/>
      <c r="E106" s="57"/>
      <c r="F106" s="57"/>
      <c r="G106" s="57"/>
      <c r="H106" s="57"/>
      <c r="I106" s="57"/>
      <c r="J106" s="57"/>
      <c r="K106" s="57"/>
      <c r="L106" s="51"/>
      <c r="S106" s="34"/>
      <c r="T106" s="34"/>
      <c r="U106" s="34"/>
      <c r="V106" s="34"/>
      <c r="W106" s="34"/>
      <c r="X106" s="34"/>
      <c r="Y106" s="34"/>
      <c r="Z106" s="34"/>
      <c r="AA106" s="34"/>
      <c r="AB106" s="34"/>
      <c r="AC106" s="34"/>
      <c r="AD106" s="34"/>
      <c r="AE106" s="34"/>
    </row>
    <row r="107" spans="1:31" s="2" customFormat="1" ht="24.95" customHeight="1">
      <c r="A107" s="34"/>
      <c r="B107" s="35"/>
      <c r="C107" s="23" t="s">
        <v>205</v>
      </c>
      <c r="D107" s="36"/>
      <c r="E107" s="36"/>
      <c r="F107" s="36"/>
      <c r="G107" s="36"/>
      <c r="H107" s="36"/>
      <c r="I107" s="36"/>
      <c r="J107" s="36"/>
      <c r="K107" s="36"/>
      <c r="L107" s="51"/>
      <c r="S107" s="34"/>
      <c r="T107" s="34"/>
      <c r="U107" s="34"/>
      <c r="V107" s="34"/>
      <c r="W107" s="34"/>
      <c r="X107" s="34"/>
      <c r="Y107" s="34"/>
      <c r="Z107" s="34"/>
      <c r="AA107" s="34"/>
      <c r="AB107" s="34"/>
      <c r="AC107" s="34"/>
      <c r="AD107" s="34"/>
      <c r="AE107" s="34"/>
    </row>
    <row r="108" spans="1:31" s="2" customFormat="1" ht="6.95" customHeight="1">
      <c r="A108" s="34"/>
      <c r="B108" s="35"/>
      <c r="C108" s="36"/>
      <c r="D108" s="36"/>
      <c r="E108" s="36"/>
      <c r="F108" s="36"/>
      <c r="G108" s="36"/>
      <c r="H108" s="36"/>
      <c r="I108" s="36"/>
      <c r="J108" s="36"/>
      <c r="K108" s="36"/>
      <c r="L108" s="51"/>
      <c r="S108" s="34"/>
      <c r="T108" s="34"/>
      <c r="U108" s="34"/>
      <c r="V108" s="34"/>
      <c r="W108" s="34"/>
      <c r="X108" s="34"/>
      <c r="Y108" s="34"/>
      <c r="Z108" s="34"/>
      <c r="AA108" s="34"/>
      <c r="AB108" s="34"/>
      <c r="AC108" s="34"/>
      <c r="AD108" s="34"/>
      <c r="AE108" s="34"/>
    </row>
    <row r="109" spans="1:31" s="2" customFormat="1" ht="12" customHeight="1">
      <c r="A109" s="34"/>
      <c r="B109" s="35"/>
      <c r="C109" s="29" t="s">
        <v>16</v>
      </c>
      <c r="D109" s="36"/>
      <c r="E109" s="36"/>
      <c r="F109" s="36"/>
      <c r="G109" s="36"/>
      <c r="H109" s="36"/>
      <c r="I109" s="36"/>
      <c r="J109" s="36"/>
      <c r="K109" s="36"/>
      <c r="L109" s="51"/>
      <c r="S109" s="34"/>
      <c r="T109" s="34"/>
      <c r="U109" s="34"/>
      <c r="V109" s="34"/>
      <c r="W109" s="34"/>
      <c r="X109" s="34"/>
      <c r="Y109" s="34"/>
      <c r="Z109" s="34"/>
      <c r="AA109" s="34"/>
      <c r="AB109" s="34"/>
      <c r="AC109" s="34"/>
      <c r="AD109" s="34"/>
      <c r="AE109" s="34"/>
    </row>
    <row r="110" spans="1:31" s="2" customFormat="1" ht="16.5" customHeight="1">
      <c r="A110" s="34"/>
      <c r="B110" s="35"/>
      <c r="C110" s="36"/>
      <c r="D110" s="36"/>
      <c r="E110" s="318" t="str">
        <f>E7</f>
        <v>Hrozenkovská, Praha 17, č.akce 13491 - Etapa 1</v>
      </c>
      <c r="F110" s="319"/>
      <c r="G110" s="319"/>
      <c r="H110" s="319"/>
      <c r="I110" s="36"/>
      <c r="J110" s="36"/>
      <c r="K110" s="36"/>
      <c r="L110" s="51"/>
      <c r="S110" s="34"/>
      <c r="T110" s="34"/>
      <c r="U110" s="34"/>
      <c r="V110" s="34"/>
      <c r="W110" s="34"/>
      <c r="X110" s="34"/>
      <c r="Y110" s="34"/>
      <c r="Z110" s="34"/>
      <c r="AA110" s="34"/>
      <c r="AB110" s="34"/>
      <c r="AC110" s="34"/>
      <c r="AD110" s="34"/>
      <c r="AE110" s="34"/>
    </row>
    <row r="111" spans="1:31" s="2" customFormat="1" ht="12" customHeight="1">
      <c r="A111" s="34"/>
      <c r="B111" s="35"/>
      <c r="C111" s="29" t="s">
        <v>120</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16.5" customHeight="1">
      <c r="A112" s="34"/>
      <c r="B112" s="35"/>
      <c r="C112" s="36"/>
      <c r="D112" s="36"/>
      <c r="E112" s="270" t="str">
        <f>E9</f>
        <v>VRN - Vedlejší rozpočtové náklady</v>
      </c>
      <c r="F112" s="320"/>
      <c r="G112" s="320"/>
      <c r="H112" s="320"/>
      <c r="I112" s="36"/>
      <c r="J112" s="36"/>
      <c r="K112" s="36"/>
      <c r="L112" s="51"/>
      <c r="S112" s="34"/>
      <c r="T112" s="34"/>
      <c r="U112" s="34"/>
      <c r="V112" s="34"/>
      <c r="W112" s="34"/>
      <c r="X112" s="34"/>
      <c r="Y112" s="34"/>
      <c r="Z112" s="34"/>
      <c r="AA112" s="34"/>
      <c r="AB112" s="34"/>
      <c r="AC112" s="34"/>
      <c r="AD112" s="34"/>
      <c r="AE112" s="34"/>
    </row>
    <row r="113" spans="1:65" s="2" customFormat="1" ht="6.95" customHeight="1">
      <c r="A113" s="34"/>
      <c r="B113" s="35"/>
      <c r="C113" s="36"/>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65" s="2" customFormat="1" ht="12" customHeight="1">
      <c r="A114" s="34"/>
      <c r="B114" s="35"/>
      <c r="C114" s="29" t="s">
        <v>20</v>
      </c>
      <c r="D114" s="36"/>
      <c r="E114" s="36"/>
      <c r="F114" s="27" t="str">
        <f>F12</f>
        <v>ulice Hrozenkovská</v>
      </c>
      <c r="G114" s="36"/>
      <c r="H114" s="36"/>
      <c r="I114" s="29" t="s">
        <v>22</v>
      </c>
      <c r="J114" s="66" t="str">
        <f>IF(J12="","",J12)</f>
        <v>13. 4. 2020</v>
      </c>
      <c r="K114" s="36"/>
      <c r="L114" s="51"/>
      <c r="S114" s="34"/>
      <c r="T114" s="34"/>
      <c r="U114" s="34"/>
      <c r="V114" s="34"/>
      <c r="W114" s="34"/>
      <c r="X114" s="34"/>
      <c r="Y114" s="34"/>
      <c r="Z114" s="34"/>
      <c r="AA114" s="34"/>
      <c r="AB114" s="34"/>
      <c r="AC114" s="34"/>
      <c r="AD114" s="34"/>
      <c r="AE114" s="34"/>
    </row>
    <row r="115" spans="1:65" s="2" customFormat="1" ht="6.95" customHeight="1">
      <c r="A115" s="34"/>
      <c r="B115" s="35"/>
      <c r="C115" s="36"/>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65" s="2" customFormat="1" ht="15.2" customHeight="1">
      <c r="A116" s="34"/>
      <c r="B116" s="35"/>
      <c r="C116" s="29" t="s">
        <v>24</v>
      </c>
      <c r="D116" s="36"/>
      <c r="E116" s="36"/>
      <c r="F116" s="27" t="str">
        <f>E15</f>
        <v>Technická správa komunikací hl. m. Prahy a.s.</v>
      </c>
      <c r="G116" s="36"/>
      <c r="H116" s="36"/>
      <c r="I116" s="29" t="s">
        <v>32</v>
      </c>
      <c r="J116" s="32" t="str">
        <f>E21</f>
        <v>DIPRO, spol s r.o.</v>
      </c>
      <c r="K116" s="36"/>
      <c r="L116" s="51"/>
      <c r="S116" s="34"/>
      <c r="T116" s="34"/>
      <c r="U116" s="34"/>
      <c r="V116" s="34"/>
      <c r="W116" s="34"/>
      <c r="X116" s="34"/>
      <c r="Y116" s="34"/>
      <c r="Z116" s="34"/>
      <c r="AA116" s="34"/>
      <c r="AB116" s="34"/>
      <c r="AC116" s="34"/>
      <c r="AD116" s="34"/>
      <c r="AE116" s="34"/>
    </row>
    <row r="117" spans="1:65" s="2" customFormat="1" ht="15.2" customHeight="1">
      <c r="A117" s="34"/>
      <c r="B117" s="35"/>
      <c r="C117" s="29" t="s">
        <v>30</v>
      </c>
      <c r="D117" s="36"/>
      <c r="E117" s="36"/>
      <c r="F117" s="27" t="str">
        <f>IF(E18="","",E18)</f>
        <v>Vyplň údaj</v>
      </c>
      <c r="G117" s="36"/>
      <c r="H117" s="36"/>
      <c r="I117" s="29" t="s">
        <v>37</v>
      </c>
      <c r="J117" s="32" t="str">
        <f>E24</f>
        <v>TMI Building s.r.o.</v>
      </c>
      <c r="K117" s="36"/>
      <c r="L117" s="51"/>
      <c r="S117" s="34"/>
      <c r="T117" s="34"/>
      <c r="U117" s="34"/>
      <c r="V117" s="34"/>
      <c r="W117" s="34"/>
      <c r="X117" s="34"/>
      <c r="Y117" s="34"/>
      <c r="Z117" s="34"/>
      <c r="AA117" s="34"/>
      <c r="AB117" s="34"/>
      <c r="AC117" s="34"/>
      <c r="AD117" s="34"/>
      <c r="AE117" s="34"/>
    </row>
    <row r="118" spans="1:65" s="2" customFormat="1" ht="10.35" customHeight="1">
      <c r="A118" s="34"/>
      <c r="B118" s="35"/>
      <c r="C118" s="36"/>
      <c r="D118" s="36"/>
      <c r="E118" s="36"/>
      <c r="F118" s="36"/>
      <c r="G118" s="36"/>
      <c r="H118" s="36"/>
      <c r="I118" s="36"/>
      <c r="J118" s="36"/>
      <c r="K118" s="36"/>
      <c r="L118" s="51"/>
      <c r="S118" s="34"/>
      <c r="T118" s="34"/>
      <c r="U118" s="34"/>
      <c r="V118" s="34"/>
      <c r="W118" s="34"/>
      <c r="X118" s="34"/>
      <c r="Y118" s="34"/>
      <c r="Z118" s="34"/>
      <c r="AA118" s="34"/>
      <c r="AB118" s="34"/>
      <c r="AC118" s="34"/>
      <c r="AD118" s="34"/>
      <c r="AE118" s="34"/>
    </row>
    <row r="119" spans="1:65" s="11" customFormat="1" ht="29.25" customHeight="1">
      <c r="A119" s="161"/>
      <c r="B119" s="162"/>
      <c r="C119" s="163" t="s">
        <v>206</v>
      </c>
      <c r="D119" s="164" t="s">
        <v>67</v>
      </c>
      <c r="E119" s="164" t="s">
        <v>63</v>
      </c>
      <c r="F119" s="164" t="s">
        <v>64</v>
      </c>
      <c r="G119" s="164" t="s">
        <v>207</v>
      </c>
      <c r="H119" s="164" t="s">
        <v>208</v>
      </c>
      <c r="I119" s="164" t="s">
        <v>209</v>
      </c>
      <c r="J119" s="164" t="s">
        <v>190</v>
      </c>
      <c r="K119" s="165" t="s">
        <v>210</v>
      </c>
      <c r="L119" s="166"/>
      <c r="M119" s="75" t="s">
        <v>1</v>
      </c>
      <c r="N119" s="76" t="s">
        <v>46</v>
      </c>
      <c r="O119" s="76" t="s">
        <v>211</v>
      </c>
      <c r="P119" s="76" t="s">
        <v>212</v>
      </c>
      <c r="Q119" s="76" t="s">
        <v>213</v>
      </c>
      <c r="R119" s="76" t="s">
        <v>214</v>
      </c>
      <c r="S119" s="76" t="s">
        <v>215</v>
      </c>
      <c r="T119" s="77" t="s">
        <v>216</v>
      </c>
      <c r="U119" s="161"/>
      <c r="V119" s="161"/>
      <c r="W119" s="161"/>
      <c r="X119" s="161"/>
      <c r="Y119" s="161"/>
      <c r="Z119" s="161"/>
      <c r="AA119" s="161"/>
      <c r="AB119" s="161"/>
      <c r="AC119" s="161"/>
      <c r="AD119" s="161"/>
      <c r="AE119" s="161"/>
    </row>
    <row r="120" spans="1:65" s="2" customFormat="1" ht="22.9" customHeight="1">
      <c r="A120" s="34"/>
      <c r="B120" s="35"/>
      <c r="C120" s="82" t="s">
        <v>217</v>
      </c>
      <c r="D120" s="36"/>
      <c r="E120" s="36"/>
      <c r="F120" s="36"/>
      <c r="G120" s="36"/>
      <c r="H120" s="36"/>
      <c r="I120" s="36"/>
      <c r="J120" s="167">
        <f>BK120</f>
        <v>0</v>
      </c>
      <c r="K120" s="36"/>
      <c r="L120" s="39"/>
      <c r="M120" s="78"/>
      <c r="N120" s="168"/>
      <c r="O120" s="79"/>
      <c r="P120" s="169">
        <f>P121</f>
        <v>0</v>
      </c>
      <c r="Q120" s="79"/>
      <c r="R120" s="169">
        <f>R121</f>
        <v>0</v>
      </c>
      <c r="S120" s="79"/>
      <c r="T120" s="170">
        <f>T121</f>
        <v>0</v>
      </c>
      <c r="U120" s="34"/>
      <c r="V120" s="34"/>
      <c r="W120" s="34"/>
      <c r="X120" s="34"/>
      <c r="Y120" s="34"/>
      <c r="Z120" s="34"/>
      <c r="AA120" s="34"/>
      <c r="AB120" s="34"/>
      <c r="AC120" s="34"/>
      <c r="AD120" s="34"/>
      <c r="AE120" s="34"/>
      <c r="AT120" s="17" t="s">
        <v>81</v>
      </c>
      <c r="AU120" s="17" t="s">
        <v>192</v>
      </c>
      <c r="BK120" s="171">
        <f>BK121</f>
        <v>0</v>
      </c>
    </row>
    <row r="121" spans="1:65" s="12" customFormat="1" ht="25.9" customHeight="1">
      <c r="B121" s="172"/>
      <c r="C121" s="173"/>
      <c r="D121" s="174" t="s">
        <v>81</v>
      </c>
      <c r="E121" s="175" t="s">
        <v>95</v>
      </c>
      <c r="F121" s="175" t="s">
        <v>96</v>
      </c>
      <c r="G121" s="173"/>
      <c r="H121" s="173"/>
      <c r="I121" s="176"/>
      <c r="J121" s="177">
        <f>BK121</f>
        <v>0</v>
      </c>
      <c r="K121" s="173"/>
      <c r="L121" s="178"/>
      <c r="M121" s="179"/>
      <c r="N121" s="180"/>
      <c r="O121" s="180"/>
      <c r="P121" s="181">
        <f>P122+P125+P128</f>
        <v>0</v>
      </c>
      <c r="Q121" s="180"/>
      <c r="R121" s="181">
        <f>R122+R125+R128</f>
        <v>0</v>
      </c>
      <c r="S121" s="180"/>
      <c r="T121" s="182">
        <f>T122+T125+T128</f>
        <v>0</v>
      </c>
      <c r="AR121" s="183" t="s">
        <v>260</v>
      </c>
      <c r="AT121" s="184" t="s">
        <v>81</v>
      </c>
      <c r="AU121" s="184" t="s">
        <v>82</v>
      </c>
      <c r="AY121" s="183" t="s">
        <v>220</v>
      </c>
      <c r="BK121" s="185">
        <f>BK122+BK125+BK128</f>
        <v>0</v>
      </c>
    </row>
    <row r="122" spans="1:65" s="12" customFormat="1" ht="22.9" customHeight="1">
      <c r="B122" s="172"/>
      <c r="C122" s="173"/>
      <c r="D122" s="174" t="s">
        <v>81</v>
      </c>
      <c r="E122" s="186" t="s">
        <v>1361</v>
      </c>
      <c r="F122" s="186" t="s">
        <v>1362</v>
      </c>
      <c r="G122" s="173"/>
      <c r="H122" s="173"/>
      <c r="I122" s="176"/>
      <c r="J122" s="187">
        <f>BK122</f>
        <v>0</v>
      </c>
      <c r="K122" s="173"/>
      <c r="L122" s="178"/>
      <c r="M122" s="179"/>
      <c r="N122" s="180"/>
      <c r="O122" s="180"/>
      <c r="P122" s="181">
        <f>SUM(P123:P124)</f>
        <v>0</v>
      </c>
      <c r="Q122" s="180"/>
      <c r="R122" s="181">
        <f>SUM(R123:R124)</f>
        <v>0</v>
      </c>
      <c r="S122" s="180"/>
      <c r="T122" s="182">
        <f>SUM(T123:T124)</f>
        <v>0</v>
      </c>
      <c r="AR122" s="183" t="s">
        <v>260</v>
      </c>
      <c r="AT122" s="184" t="s">
        <v>81</v>
      </c>
      <c r="AU122" s="184" t="s">
        <v>14</v>
      </c>
      <c r="AY122" s="183" t="s">
        <v>220</v>
      </c>
      <c r="BK122" s="185">
        <f>SUM(BK123:BK124)</f>
        <v>0</v>
      </c>
    </row>
    <row r="123" spans="1:65" s="2" customFormat="1" ht="14.45" customHeight="1">
      <c r="A123" s="34"/>
      <c r="B123" s="35"/>
      <c r="C123" s="188" t="s">
        <v>14</v>
      </c>
      <c r="D123" s="188" t="s">
        <v>222</v>
      </c>
      <c r="E123" s="189" t="s">
        <v>1363</v>
      </c>
      <c r="F123" s="190" t="s">
        <v>1362</v>
      </c>
      <c r="G123" s="191" t="s">
        <v>1364</v>
      </c>
      <c r="H123" s="192">
        <v>1</v>
      </c>
      <c r="I123" s="193"/>
      <c r="J123" s="194">
        <f>ROUND(I123*H123,2)</f>
        <v>0</v>
      </c>
      <c r="K123" s="190" t="s">
        <v>225</v>
      </c>
      <c r="L123" s="39"/>
      <c r="M123" s="195" t="s">
        <v>1</v>
      </c>
      <c r="N123" s="196" t="s">
        <v>47</v>
      </c>
      <c r="O123" s="71"/>
      <c r="P123" s="197">
        <f>O123*H123</f>
        <v>0</v>
      </c>
      <c r="Q123" s="197">
        <v>0</v>
      </c>
      <c r="R123" s="197">
        <f>Q123*H123</f>
        <v>0</v>
      </c>
      <c r="S123" s="197">
        <v>0</v>
      </c>
      <c r="T123" s="198">
        <f>S123*H123</f>
        <v>0</v>
      </c>
      <c r="U123" s="34"/>
      <c r="V123" s="34"/>
      <c r="W123" s="34"/>
      <c r="X123" s="34"/>
      <c r="Y123" s="34"/>
      <c r="Z123" s="34"/>
      <c r="AA123" s="34"/>
      <c r="AB123" s="34"/>
      <c r="AC123" s="34"/>
      <c r="AD123" s="34"/>
      <c r="AE123" s="34"/>
      <c r="AR123" s="199" t="s">
        <v>1365</v>
      </c>
      <c r="AT123" s="199" t="s">
        <v>222</v>
      </c>
      <c r="AU123" s="199" t="s">
        <v>91</v>
      </c>
      <c r="AY123" s="17" t="s">
        <v>220</v>
      </c>
      <c r="BE123" s="200">
        <f>IF(N123="základní",J123,0)</f>
        <v>0</v>
      </c>
      <c r="BF123" s="200">
        <f>IF(N123="snížená",J123,0)</f>
        <v>0</v>
      </c>
      <c r="BG123" s="200">
        <f>IF(N123="zákl. přenesená",J123,0)</f>
        <v>0</v>
      </c>
      <c r="BH123" s="200">
        <f>IF(N123="sníž. přenesená",J123,0)</f>
        <v>0</v>
      </c>
      <c r="BI123" s="200">
        <f>IF(N123="nulová",J123,0)</f>
        <v>0</v>
      </c>
      <c r="BJ123" s="17" t="s">
        <v>14</v>
      </c>
      <c r="BK123" s="200">
        <f>ROUND(I123*H123,2)</f>
        <v>0</v>
      </c>
      <c r="BL123" s="17" t="s">
        <v>1365</v>
      </c>
      <c r="BM123" s="199" t="s">
        <v>1366</v>
      </c>
    </row>
    <row r="124" spans="1:65" s="2" customFormat="1" ht="11.25">
      <c r="A124" s="34"/>
      <c r="B124" s="35"/>
      <c r="C124" s="36"/>
      <c r="D124" s="201" t="s">
        <v>228</v>
      </c>
      <c r="E124" s="36"/>
      <c r="F124" s="202" t="s">
        <v>1362</v>
      </c>
      <c r="G124" s="36"/>
      <c r="H124" s="36"/>
      <c r="I124" s="203"/>
      <c r="J124" s="36"/>
      <c r="K124" s="36"/>
      <c r="L124" s="39"/>
      <c r="M124" s="204"/>
      <c r="N124" s="205"/>
      <c r="O124" s="71"/>
      <c r="P124" s="71"/>
      <c r="Q124" s="71"/>
      <c r="R124" s="71"/>
      <c r="S124" s="71"/>
      <c r="T124" s="72"/>
      <c r="U124" s="34"/>
      <c r="V124" s="34"/>
      <c r="W124" s="34"/>
      <c r="X124" s="34"/>
      <c r="Y124" s="34"/>
      <c r="Z124" s="34"/>
      <c r="AA124" s="34"/>
      <c r="AB124" s="34"/>
      <c r="AC124" s="34"/>
      <c r="AD124" s="34"/>
      <c r="AE124" s="34"/>
      <c r="AT124" s="17" t="s">
        <v>228</v>
      </c>
      <c r="AU124" s="17" t="s">
        <v>91</v>
      </c>
    </row>
    <row r="125" spans="1:65" s="12" customFormat="1" ht="22.9" customHeight="1">
      <c r="B125" s="172"/>
      <c r="C125" s="173"/>
      <c r="D125" s="174" t="s">
        <v>81</v>
      </c>
      <c r="E125" s="186" t="s">
        <v>1367</v>
      </c>
      <c r="F125" s="186" t="s">
        <v>1368</v>
      </c>
      <c r="G125" s="173"/>
      <c r="H125" s="173"/>
      <c r="I125" s="176"/>
      <c r="J125" s="187">
        <f>BK125</f>
        <v>0</v>
      </c>
      <c r="K125" s="173"/>
      <c r="L125" s="178"/>
      <c r="M125" s="179"/>
      <c r="N125" s="180"/>
      <c r="O125" s="180"/>
      <c r="P125" s="181">
        <f>SUM(P126:P127)</f>
        <v>0</v>
      </c>
      <c r="Q125" s="180"/>
      <c r="R125" s="181">
        <f>SUM(R126:R127)</f>
        <v>0</v>
      </c>
      <c r="S125" s="180"/>
      <c r="T125" s="182">
        <f>SUM(T126:T127)</f>
        <v>0</v>
      </c>
      <c r="AR125" s="183" t="s">
        <v>260</v>
      </c>
      <c r="AT125" s="184" t="s">
        <v>81</v>
      </c>
      <c r="AU125" s="184" t="s">
        <v>14</v>
      </c>
      <c r="AY125" s="183" t="s">
        <v>220</v>
      </c>
      <c r="BK125" s="185">
        <f>SUM(BK126:BK127)</f>
        <v>0</v>
      </c>
    </row>
    <row r="126" spans="1:65" s="2" customFormat="1" ht="14.45" customHeight="1">
      <c r="A126" s="34"/>
      <c r="B126" s="35"/>
      <c r="C126" s="188" t="s">
        <v>91</v>
      </c>
      <c r="D126" s="188" t="s">
        <v>222</v>
      </c>
      <c r="E126" s="189" t="s">
        <v>1369</v>
      </c>
      <c r="F126" s="190" t="s">
        <v>1368</v>
      </c>
      <c r="G126" s="191" t="s">
        <v>1364</v>
      </c>
      <c r="H126" s="192">
        <v>1</v>
      </c>
      <c r="I126" s="193"/>
      <c r="J126" s="194">
        <f>ROUND(I126*H126,2)</f>
        <v>0</v>
      </c>
      <c r="K126" s="190" t="s">
        <v>225</v>
      </c>
      <c r="L126" s="39"/>
      <c r="M126" s="195" t="s">
        <v>1</v>
      </c>
      <c r="N126" s="196" t="s">
        <v>47</v>
      </c>
      <c r="O126" s="71"/>
      <c r="P126" s="197">
        <f>O126*H126</f>
        <v>0</v>
      </c>
      <c r="Q126" s="197">
        <v>0</v>
      </c>
      <c r="R126" s="197">
        <f>Q126*H126</f>
        <v>0</v>
      </c>
      <c r="S126" s="197">
        <v>0</v>
      </c>
      <c r="T126" s="198">
        <f>S126*H126</f>
        <v>0</v>
      </c>
      <c r="U126" s="34"/>
      <c r="V126" s="34"/>
      <c r="W126" s="34"/>
      <c r="X126" s="34"/>
      <c r="Y126" s="34"/>
      <c r="Z126" s="34"/>
      <c r="AA126" s="34"/>
      <c r="AB126" s="34"/>
      <c r="AC126" s="34"/>
      <c r="AD126" s="34"/>
      <c r="AE126" s="34"/>
      <c r="AR126" s="199" t="s">
        <v>1365</v>
      </c>
      <c r="AT126" s="199" t="s">
        <v>222</v>
      </c>
      <c r="AU126" s="199" t="s">
        <v>91</v>
      </c>
      <c r="AY126" s="17" t="s">
        <v>220</v>
      </c>
      <c r="BE126" s="200">
        <f>IF(N126="základní",J126,0)</f>
        <v>0</v>
      </c>
      <c r="BF126" s="200">
        <f>IF(N126="snížená",J126,0)</f>
        <v>0</v>
      </c>
      <c r="BG126" s="200">
        <f>IF(N126="zákl. přenesená",J126,0)</f>
        <v>0</v>
      </c>
      <c r="BH126" s="200">
        <f>IF(N126="sníž. přenesená",J126,0)</f>
        <v>0</v>
      </c>
      <c r="BI126" s="200">
        <f>IF(N126="nulová",J126,0)</f>
        <v>0</v>
      </c>
      <c r="BJ126" s="17" t="s">
        <v>14</v>
      </c>
      <c r="BK126" s="200">
        <f>ROUND(I126*H126,2)</f>
        <v>0</v>
      </c>
      <c r="BL126" s="17" t="s">
        <v>1365</v>
      </c>
      <c r="BM126" s="199" t="s">
        <v>1370</v>
      </c>
    </row>
    <row r="127" spans="1:65" s="2" customFormat="1" ht="11.25">
      <c r="A127" s="34"/>
      <c r="B127" s="35"/>
      <c r="C127" s="36"/>
      <c r="D127" s="201" t="s">
        <v>228</v>
      </c>
      <c r="E127" s="36"/>
      <c r="F127" s="202" t="s">
        <v>1368</v>
      </c>
      <c r="G127" s="36"/>
      <c r="H127" s="36"/>
      <c r="I127" s="203"/>
      <c r="J127" s="36"/>
      <c r="K127" s="36"/>
      <c r="L127" s="39"/>
      <c r="M127" s="204"/>
      <c r="N127" s="205"/>
      <c r="O127" s="71"/>
      <c r="P127" s="71"/>
      <c r="Q127" s="71"/>
      <c r="R127" s="71"/>
      <c r="S127" s="71"/>
      <c r="T127" s="72"/>
      <c r="U127" s="34"/>
      <c r="V127" s="34"/>
      <c r="W127" s="34"/>
      <c r="X127" s="34"/>
      <c r="Y127" s="34"/>
      <c r="Z127" s="34"/>
      <c r="AA127" s="34"/>
      <c r="AB127" s="34"/>
      <c r="AC127" s="34"/>
      <c r="AD127" s="34"/>
      <c r="AE127" s="34"/>
      <c r="AT127" s="17" t="s">
        <v>228</v>
      </c>
      <c r="AU127" s="17" t="s">
        <v>91</v>
      </c>
    </row>
    <row r="128" spans="1:65" s="12" customFormat="1" ht="22.9" customHeight="1">
      <c r="B128" s="172"/>
      <c r="C128" s="173"/>
      <c r="D128" s="174" t="s">
        <v>81</v>
      </c>
      <c r="E128" s="186" t="s">
        <v>1371</v>
      </c>
      <c r="F128" s="186" t="s">
        <v>1372</v>
      </c>
      <c r="G128" s="173"/>
      <c r="H128" s="173"/>
      <c r="I128" s="176"/>
      <c r="J128" s="187">
        <f>BK128</f>
        <v>0</v>
      </c>
      <c r="K128" s="173"/>
      <c r="L128" s="178"/>
      <c r="M128" s="179"/>
      <c r="N128" s="180"/>
      <c r="O128" s="180"/>
      <c r="P128" s="181">
        <f>SUM(P129:P130)</f>
        <v>0</v>
      </c>
      <c r="Q128" s="180"/>
      <c r="R128" s="181">
        <f>SUM(R129:R130)</f>
        <v>0</v>
      </c>
      <c r="S128" s="180"/>
      <c r="T128" s="182">
        <f>SUM(T129:T130)</f>
        <v>0</v>
      </c>
      <c r="AR128" s="183" t="s">
        <v>260</v>
      </c>
      <c r="AT128" s="184" t="s">
        <v>81</v>
      </c>
      <c r="AU128" s="184" t="s">
        <v>14</v>
      </c>
      <c r="AY128" s="183" t="s">
        <v>220</v>
      </c>
      <c r="BK128" s="185">
        <f>SUM(BK129:BK130)</f>
        <v>0</v>
      </c>
    </row>
    <row r="129" spans="1:65" s="2" customFormat="1" ht="14.45" customHeight="1">
      <c r="A129" s="34"/>
      <c r="B129" s="35"/>
      <c r="C129" s="188" t="s">
        <v>181</v>
      </c>
      <c r="D129" s="188" t="s">
        <v>222</v>
      </c>
      <c r="E129" s="189" t="s">
        <v>1373</v>
      </c>
      <c r="F129" s="190" t="s">
        <v>1372</v>
      </c>
      <c r="G129" s="191" t="s">
        <v>1364</v>
      </c>
      <c r="H129" s="192">
        <v>1</v>
      </c>
      <c r="I129" s="193"/>
      <c r="J129" s="194">
        <f>ROUND(I129*H129,2)</f>
        <v>0</v>
      </c>
      <c r="K129" s="190" t="s">
        <v>225</v>
      </c>
      <c r="L129" s="39"/>
      <c r="M129" s="195" t="s">
        <v>1</v>
      </c>
      <c r="N129" s="196" t="s">
        <v>47</v>
      </c>
      <c r="O129" s="71"/>
      <c r="P129" s="197">
        <f>O129*H129</f>
        <v>0</v>
      </c>
      <c r="Q129" s="197">
        <v>0</v>
      </c>
      <c r="R129" s="197">
        <f>Q129*H129</f>
        <v>0</v>
      </c>
      <c r="S129" s="197">
        <v>0</v>
      </c>
      <c r="T129" s="198">
        <f>S129*H129</f>
        <v>0</v>
      </c>
      <c r="U129" s="34"/>
      <c r="V129" s="34"/>
      <c r="W129" s="34"/>
      <c r="X129" s="34"/>
      <c r="Y129" s="34"/>
      <c r="Z129" s="34"/>
      <c r="AA129" s="34"/>
      <c r="AB129" s="34"/>
      <c r="AC129" s="34"/>
      <c r="AD129" s="34"/>
      <c r="AE129" s="34"/>
      <c r="AR129" s="199" t="s">
        <v>1365</v>
      </c>
      <c r="AT129" s="199" t="s">
        <v>222</v>
      </c>
      <c r="AU129" s="199" t="s">
        <v>91</v>
      </c>
      <c r="AY129" s="17" t="s">
        <v>220</v>
      </c>
      <c r="BE129" s="200">
        <f>IF(N129="základní",J129,0)</f>
        <v>0</v>
      </c>
      <c r="BF129" s="200">
        <f>IF(N129="snížená",J129,0)</f>
        <v>0</v>
      </c>
      <c r="BG129" s="200">
        <f>IF(N129="zákl. přenesená",J129,0)</f>
        <v>0</v>
      </c>
      <c r="BH129" s="200">
        <f>IF(N129="sníž. přenesená",J129,0)</f>
        <v>0</v>
      </c>
      <c r="BI129" s="200">
        <f>IF(N129="nulová",J129,0)</f>
        <v>0</v>
      </c>
      <c r="BJ129" s="17" t="s">
        <v>14</v>
      </c>
      <c r="BK129" s="200">
        <f>ROUND(I129*H129,2)</f>
        <v>0</v>
      </c>
      <c r="BL129" s="17" t="s">
        <v>1365</v>
      </c>
      <c r="BM129" s="199" t="s">
        <v>1374</v>
      </c>
    </row>
    <row r="130" spans="1:65" s="2" customFormat="1" ht="11.25">
      <c r="A130" s="34"/>
      <c r="B130" s="35"/>
      <c r="C130" s="36"/>
      <c r="D130" s="201" t="s">
        <v>228</v>
      </c>
      <c r="E130" s="36"/>
      <c r="F130" s="202" t="s">
        <v>1372</v>
      </c>
      <c r="G130" s="36"/>
      <c r="H130" s="36"/>
      <c r="I130" s="203"/>
      <c r="J130" s="36"/>
      <c r="K130" s="36"/>
      <c r="L130" s="39"/>
      <c r="M130" s="252"/>
      <c r="N130" s="253"/>
      <c r="O130" s="254"/>
      <c r="P130" s="254"/>
      <c r="Q130" s="254"/>
      <c r="R130" s="254"/>
      <c r="S130" s="254"/>
      <c r="T130" s="255"/>
      <c r="U130" s="34"/>
      <c r="V130" s="34"/>
      <c r="W130" s="34"/>
      <c r="X130" s="34"/>
      <c r="Y130" s="34"/>
      <c r="Z130" s="34"/>
      <c r="AA130" s="34"/>
      <c r="AB130" s="34"/>
      <c r="AC130" s="34"/>
      <c r="AD130" s="34"/>
      <c r="AE130" s="34"/>
      <c r="AT130" s="17" t="s">
        <v>228</v>
      </c>
      <c r="AU130" s="17" t="s">
        <v>91</v>
      </c>
    </row>
    <row r="131" spans="1:65" s="2" customFormat="1" ht="6.95" customHeight="1">
      <c r="A131" s="34"/>
      <c r="B131" s="54"/>
      <c r="C131" s="55"/>
      <c r="D131" s="55"/>
      <c r="E131" s="55"/>
      <c r="F131" s="55"/>
      <c r="G131" s="55"/>
      <c r="H131" s="55"/>
      <c r="I131" s="55"/>
      <c r="J131" s="55"/>
      <c r="K131" s="55"/>
      <c r="L131" s="39"/>
      <c r="M131" s="34"/>
      <c r="O131" s="34"/>
      <c r="P131" s="34"/>
      <c r="Q131" s="34"/>
      <c r="R131" s="34"/>
      <c r="S131" s="34"/>
      <c r="T131" s="34"/>
      <c r="U131" s="34"/>
      <c r="V131" s="34"/>
      <c r="W131" s="34"/>
      <c r="X131" s="34"/>
      <c r="Y131" s="34"/>
      <c r="Z131" s="34"/>
      <c r="AA131" s="34"/>
      <c r="AB131" s="34"/>
      <c r="AC131" s="34"/>
      <c r="AD131" s="34"/>
      <c r="AE131" s="34"/>
    </row>
  </sheetData>
  <sheetProtection algorithmName="SHA-512" hashValue="/aJxrEEKAhKdWLjYZaKccI57tE97/y4GCnjNtpgUVPIa54qlP8VzbEVy58afvkpsXojrCS+RvYavRL7x9FlF8w==" saltValue="hYVCfmo3eMtFFEjB7D9sgrWZeN71esw56jXmiCPpQPtX+ef97RLRQniyOqGG/TLilPzHwQ8qrEQU/A9ZXb4eew==" spinCount="100000" sheet="1" objects="1" scenarios="1" formatColumns="0" formatRows="0" autoFilter="0"/>
  <autoFilter ref="C119:K130"/>
  <mergeCells count="9">
    <mergeCell ref="E87:H87"/>
    <mergeCell ref="E110:H110"/>
    <mergeCell ref="E112:H112"/>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8"/>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1.5" style="1" customWidth="1"/>
    <col min="9"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10"/>
      <c r="M2" s="310"/>
      <c r="N2" s="310"/>
      <c r="O2" s="310"/>
      <c r="P2" s="310"/>
      <c r="Q2" s="310"/>
      <c r="R2" s="310"/>
      <c r="S2" s="310"/>
      <c r="T2" s="310"/>
      <c r="U2" s="310"/>
      <c r="V2" s="310"/>
      <c r="AT2" s="17" t="s">
        <v>100</v>
      </c>
    </row>
    <row r="3" spans="1:46" s="1" customFormat="1" ht="6.95" customHeight="1">
      <c r="B3" s="109"/>
      <c r="C3" s="110"/>
      <c r="D3" s="110"/>
      <c r="E3" s="110"/>
      <c r="F3" s="110"/>
      <c r="G3" s="110"/>
      <c r="H3" s="110"/>
      <c r="I3" s="110"/>
      <c r="J3" s="110"/>
      <c r="K3" s="110"/>
      <c r="L3" s="20"/>
      <c r="AT3" s="17" t="s">
        <v>91</v>
      </c>
    </row>
    <row r="4" spans="1:46" s="1" customFormat="1" ht="24.95" customHeight="1">
      <c r="B4" s="20"/>
      <c r="D4" s="111" t="s">
        <v>108</v>
      </c>
      <c r="L4" s="20"/>
      <c r="M4" s="112" t="s">
        <v>10</v>
      </c>
      <c r="AT4" s="17" t="s">
        <v>4</v>
      </c>
    </row>
    <row r="5" spans="1:46" s="1" customFormat="1" ht="6.95" customHeight="1">
      <c r="B5" s="20"/>
      <c r="L5" s="20"/>
    </row>
    <row r="6" spans="1:46" s="1" customFormat="1" ht="12" customHeight="1">
      <c r="B6" s="20"/>
      <c r="D6" s="113" t="s">
        <v>16</v>
      </c>
      <c r="L6" s="20"/>
    </row>
    <row r="7" spans="1:46" s="1" customFormat="1" ht="16.5" customHeight="1">
      <c r="B7" s="20"/>
      <c r="E7" s="311" t="str">
        <f>'Rekapitulace stavby'!K6</f>
        <v>Hrozenkovská, Praha 17, č.akce 13491 - Etapa 1</v>
      </c>
      <c r="F7" s="312"/>
      <c r="G7" s="312"/>
      <c r="H7" s="312"/>
      <c r="L7" s="20"/>
    </row>
    <row r="8" spans="1:46" s="2" customFormat="1" ht="12" customHeight="1">
      <c r="A8" s="34"/>
      <c r="B8" s="39"/>
      <c r="C8" s="34"/>
      <c r="D8" s="113" t="s">
        <v>120</v>
      </c>
      <c r="E8" s="34"/>
      <c r="F8" s="34"/>
      <c r="G8" s="34"/>
      <c r="H8" s="34"/>
      <c r="I8" s="34"/>
      <c r="J8" s="34"/>
      <c r="K8" s="34"/>
      <c r="L8" s="51"/>
      <c r="S8" s="34"/>
      <c r="T8" s="34"/>
      <c r="U8" s="34"/>
      <c r="V8" s="34"/>
      <c r="W8" s="34"/>
      <c r="X8" s="34"/>
      <c r="Y8" s="34"/>
      <c r="Z8" s="34"/>
      <c r="AA8" s="34"/>
      <c r="AB8" s="34"/>
      <c r="AC8" s="34"/>
      <c r="AD8" s="34"/>
      <c r="AE8" s="34"/>
    </row>
    <row r="9" spans="1:46" s="2" customFormat="1" ht="16.5" customHeight="1">
      <c r="A9" s="34"/>
      <c r="B9" s="39"/>
      <c r="C9" s="34"/>
      <c r="D9" s="34"/>
      <c r="E9" s="313" t="s">
        <v>1375</v>
      </c>
      <c r="F9" s="314"/>
      <c r="G9" s="314"/>
      <c r="H9" s="314"/>
      <c r="I9" s="34"/>
      <c r="J9" s="34"/>
      <c r="K9" s="34"/>
      <c r="L9" s="51"/>
      <c r="S9" s="34"/>
      <c r="T9" s="34"/>
      <c r="U9" s="34"/>
      <c r="V9" s="34"/>
      <c r="W9" s="34"/>
      <c r="X9" s="34"/>
      <c r="Y9" s="34"/>
      <c r="Z9" s="34"/>
      <c r="AA9" s="34"/>
      <c r="AB9" s="34"/>
      <c r="AC9" s="34"/>
      <c r="AD9" s="34"/>
      <c r="AE9" s="34"/>
    </row>
    <row r="10" spans="1:46" s="2" customFormat="1" ht="11.25">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46" s="2" customFormat="1" ht="12" customHeight="1">
      <c r="A11" s="34"/>
      <c r="B11" s="39"/>
      <c r="C11" s="34"/>
      <c r="D11" s="113" t="s">
        <v>18</v>
      </c>
      <c r="E11" s="34"/>
      <c r="F11" s="114" t="s">
        <v>1</v>
      </c>
      <c r="G11" s="34"/>
      <c r="H11" s="34"/>
      <c r="I11" s="113" t="s">
        <v>19</v>
      </c>
      <c r="J11" s="114" t="s">
        <v>1</v>
      </c>
      <c r="K11" s="34"/>
      <c r="L11" s="51"/>
      <c r="S11" s="34"/>
      <c r="T11" s="34"/>
      <c r="U11" s="34"/>
      <c r="V11" s="34"/>
      <c r="W11" s="34"/>
      <c r="X11" s="34"/>
      <c r="Y11" s="34"/>
      <c r="Z11" s="34"/>
      <c r="AA11" s="34"/>
      <c r="AB11" s="34"/>
      <c r="AC11" s="34"/>
      <c r="AD11" s="34"/>
      <c r="AE11" s="34"/>
    </row>
    <row r="12" spans="1:46" s="2" customFormat="1" ht="12" customHeight="1">
      <c r="A12" s="34"/>
      <c r="B12" s="39"/>
      <c r="C12" s="34"/>
      <c r="D12" s="113" t="s">
        <v>20</v>
      </c>
      <c r="E12" s="34"/>
      <c r="F12" s="114" t="s">
        <v>21</v>
      </c>
      <c r="G12" s="34"/>
      <c r="H12" s="34"/>
      <c r="I12" s="113" t="s">
        <v>22</v>
      </c>
      <c r="J12" s="115" t="str">
        <f>'Rekapitulace stavby'!AN8</f>
        <v>13. 4. 2020</v>
      </c>
      <c r="K12" s="34"/>
      <c r="L12" s="51"/>
      <c r="S12" s="34"/>
      <c r="T12" s="34"/>
      <c r="U12" s="34"/>
      <c r="V12" s="34"/>
      <c r="W12" s="34"/>
      <c r="X12" s="34"/>
      <c r="Y12" s="34"/>
      <c r="Z12" s="34"/>
      <c r="AA12" s="34"/>
      <c r="AB12" s="34"/>
      <c r="AC12" s="34"/>
      <c r="AD12" s="34"/>
      <c r="AE12" s="34"/>
    </row>
    <row r="13" spans="1:46" s="2" customFormat="1" ht="10.9"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46" s="2" customFormat="1" ht="12" customHeight="1">
      <c r="A14" s="34"/>
      <c r="B14" s="39"/>
      <c r="C14" s="34"/>
      <c r="D14" s="113" t="s">
        <v>24</v>
      </c>
      <c r="E14" s="34"/>
      <c r="F14" s="34"/>
      <c r="G14" s="34"/>
      <c r="H14" s="34"/>
      <c r="I14" s="113" t="s">
        <v>25</v>
      </c>
      <c r="J14" s="114" t="s">
        <v>26</v>
      </c>
      <c r="K14" s="34"/>
      <c r="L14" s="51"/>
      <c r="S14" s="34"/>
      <c r="T14" s="34"/>
      <c r="U14" s="34"/>
      <c r="V14" s="34"/>
      <c r="W14" s="34"/>
      <c r="X14" s="34"/>
      <c r="Y14" s="34"/>
      <c r="Z14" s="34"/>
      <c r="AA14" s="34"/>
      <c r="AB14" s="34"/>
      <c r="AC14" s="34"/>
      <c r="AD14" s="34"/>
      <c r="AE14" s="34"/>
    </row>
    <row r="15" spans="1:46" s="2" customFormat="1" ht="18" customHeight="1">
      <c r="A15" s="34"/>
      <c r="B15" s="39"/>
      <c r="C15" s="34"/>
      <c r="D15" s="34"/>
      <c r="E15" s="114" t="s">
        <v>27</v>
      </c>
      <c r="F15" s="34"/>
      <c r="G15" s="34"/>
      <c r="H15" s="34"/>
      <c r="I15" s="113" t="s">
        <v>28</v>
      </c>
      <c r="J15" s="114" t="s">
        <v>29</v>
      </c>
      <c r="K15" s="34"/>
      <c r="L15" s="51"/>
      <c r="S15" s="34"/>
      <c r="T15" s="34"/>
      <c r="U15" s="34"/>
      <c r="V15" s="34"/>
      <c r="W15" s="34"/>
      <c r="X15" s="34"/>
      <c r="Y15" s="34"/>
      <c r="Z15" s="34"/>
      <c r="AA15" s="34"/>
      <c r="AB15" s="34"/>
      <c r="AC15" s="34"/>
      <c r="AD15" s="34"/>
      <c r="AE15" s="34"/>
    </row>
    <row r="16" spans="1:46" s="2" customFormat="1" ht="6.95"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3" t="s">
        <v>30</v>
      </c>
      <c r="E17" s="34"/>
      <c r="F17" s="34"/>
      <c r="G17" s="34"/>
      <c r="H17" s="34"/>
      <c r="I17" s="113"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15" t="str">
        <f>'Rekapitulace stavby'!E14</f>
        <v>Vyplň údaj</v>
      </c>
      <c r="F18" s="316"/>
      <c r="G18" s="316"/>
      <c r="H18" s="316"/>
      <c r="I18" s="113" t="s">
        <v>28</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3" t="s">
        <v>32</v>
      </c>
      <c r="E20" s="34"/>
      <c r="F20" s="34"/>
      <c r="G20" s="34"/>
      <c r="H20" s="34"/>
      <c r="I20" s="113" t="s">
        <v>25</v>
      </c>
      <c r="J20" s="114" t="s">
        <v>33</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4" t="s">
        <v>34</v>
      </c>
      <c r="F21" s="34"/>
      <c r="G21" s="34"/>
      <c r="H21" s="34"/>
      <c r="I21" s="113" t="s">
        <v>28</v>
      </c>
      <c r="J21" s="114" t="s">
        <v>35</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3" t="s">
        <v>37</v>
      </c>
      <c r="E23" s="34"/>
      <c r="F23" s="34"/>
      <c r="G23" s="34"/>
      <c r="H23" s="34"/>
      <c r="I23" s="113" t="s">
        <v>25</v>
      </c>
      <c r="J23" s="114" t="s">
        <v>38</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4" t="s">
        <v>39</v>
      </c>
      <c r="F24" s="34"/>
      <c r="G24" s="34"/>
      <c r="H24" s="34"/>
      <c r="I24" s="113" t="s">
        <v>28</v>
      </c>
      <c r="J24" s="114" t="s">
        <v>40</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3" t="s">
        <v>41</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16"/>
      <c r="B27" s="117"/>
      <c r="C27" s="116"/>
      <c r="D27" s="116"/>
      <c r="E27" s="317" t="s">
        <v>1</v>
      </c>
      <c r="F27" s="317"/>
      <c r="G27" s="317"/>
      <c r="H27" s="317"/>
      <c r="I27" s="116"/>
      <c r="J27" s="116"/>
      <c r="K27" s="116"/>
      <c r="L27" s="118"/>
      <c r="S27" s="116"/>
      <c r="T27" s="116"/>
      <c r="U27" s="116"/>
      <c r="V27" s="116"/>
      <c r="W27" s="116"/>
      <c r="X27" s="116"/>
      <c r="Y27" s="116"/>
      <c r="Z27" s="116"/>
      <c r="AA27" s="116"/>
      <c r="AB27" s="116"/>
      <c r="AC27" s="116"/>
      <c r="AD27" s="116"/>
      <c r="AE27" s="116"/>
    </row>
    <row r="28" spans="1:31" s="2" customFormat="1" ht="6.95"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20"/>
      <c r="E29" s="120"/>
      <c r="F29" s="120"/>
      <c r="G29" s="120"/>
      <c r="H29" s="120"/>
      <c r="I29" s="120"/>
      <c r="J29" s="120"/>
      <c r="K29" s="120"/>
      <c r="L29" s="51"/>
      <c r="S29" s="34"/>
      <c r="T29" s="34"/>
      <c r="U29" s="34"/>
      <c r="V29" s="34"/>
      <c r="W29" s="34"/>
      <c r="X29" s="34"/>
      <c r="Y29" s="34"/>
      <c r="Z29" s="34"/>
      <c r="AA29" s="34"/>
      <c r="AB29" s="34"/>
      <c r="AC29" s="34"/>
      <c r="AD29" s="34"/>
      <c r="AE29" s="34"/>
    </row>
    <row r="30" spans="1:31" s="2" customFormat="1" ht="25.35" customHeight="1">
      <c r="A30" s="34"/>
      <c r="B30" s="39"/>
      <c r="C30" s="34"/>
      <c r="D30" s="121" t="s">
        <v>42</v>
      </c>
      <c r="E30" s="34"/>
      <c r="F30" s="34"/>
      <c r="G30" s="34"/>
      <c r="H30" s="34"/>
      <c r="I30" s="34"/>
      <c r="J30" s="122">
        <f>ROUND(J119, 2)</f>
        <v>0</v>
      </c>
      <c r="K30" s="34"/>
      <c r="L30" s="51"/>
      <c r="S30" s="34"/>
      <c r="T30" s="34"/>
      <c r="U30" s="34"/>
      <c r="V30" s="34"/>
      <c r="W30" s="34"/>
      <c r="X30" s="34"/>
      <c r="Y30" s="34"/>
      <c r="Z30" s="34"/>
      <c r="AA30" s="34"/>
      <c r="AB30" s="34"/>
      <c r="AC30" s="34"/>
      <c r="AD30" s="34"/>
      <c r="AE30" s="34"/>
    </row>
    <row r="31" spans="1:31" s="2" customFormat="1" ht="6.95" customHeight="1">
      <c r="A31" s="34"/>
      <c r="B31" s="39"/>
      <c r="C31" s="34"/>
      <c r="D31" s="120"/>
      <c r="E31" s="120"/>
      <c r="F31" s="120"/>
      <c r="G31" s="120"/>
      <c r="H31" s="120"/>
      <c r="I31" s="120"/>
      <c r="J31" s="120"/>
      <c r="K31" s="120"/>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3" t="s">
        <v>44</v>
      </c>
      <c r="G32" s="34"/>
      <c r="H32" s="34"/>
      <c r="I32" s="123" t="s">
        <v>43</v>
      </c>
      <c r="J32" s="123" t="s">
        <v>45</v>
      </c>
      <c r="K32" s="34"/>
      <c r="L32" s="51"/>
      <c r="S32" s="34"/>
      <c r="T32" s="34"/>
      <c r="U32" s="34"/>
      <c r="V32" s="34"/>
      <c r="W32" s="34"/>
      <c r="X32" s="34"/>
      <c r="Y32" s="34"/>
      <c r="Z32" s="34"/>
      <c r="AA32" s="34"/>
      <c r="AB32" s="34"/>
      <c r="AC32" s="34"/>
      <c r="AD32" s="34"/>
      <c r="AE32" s="34"/>
    </row>
    <row r="33" spans="1:31" s="2" customFormat="1" ht="14.45" customHeight="1">
      <c r="A33" s="34"/>
      <c r="B33" s="39"/>
      <c r="C33" s="34"/>
      <c r="D33" s="124" t="s">
        <v>46</v>
      </c>
      <c r="E33" s="113" t="s">
        <v>47</v>
      </c>
      <c r="F33" s="125">
        <f>ROUND((SUM(BE119:BE147)),  2)</f>
        <v>0</v>
      </c>
      <c r="G33" s="34"/>
      <c r="H33" s="34"/>
      <c r="I33" s="126">
        <v>0.21</v>
      </c>
      <c r="J33" s="125">
        <f>ROUND(((SUM(BE119:BE147))*I33),  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3" t="s">
        <v>48</v>
      </c>
      <c r="F34" s="125">
        <f>ROUND((SUM(BF119:BF147)),  2)</f>
        <v>0</v>
      </c>
      <c r="G34" s="34"/>
      <c r="H34" s="34"/>
      <c r="I34" s="126">
        <v>0.15</v>
      </c>
      <c r="J34" s="125">
        <f>ROUND(((SUM(BF119:BF147))*I34),  2)</f>
        <v>0</v>
      </c>
      <c r="K34" s="34"/>
      <c r="L34" s="51"/>
      <c r="S34" s="34"/>
      <c r="T34" s="34"/>
      <c r="U34" s="34"/>
      <c r="V34" s="34"/>
      <c r="W34" s="34"/>
      <c r="X34" s="34"/>
      <c r="Y34" s="34"/>
      <c r="Z34" s="34"/>
      <c r="AA34" s="34"/>
      <c r="AB34" s="34"/>
      <c r="AC34" s="34"/>
      <c r="AD34" s="34"/>
      <c r="AE34" s="34"/>
    </row>
    <row r="35" spans="1:31" s="2" customFormat="1" ht="14.45" hidden="1" customHeight="1">
      <c r="A35" s="34"/>
      <c r="B35" s="39"/>
      <c r="C35" s="34"/>
      <c r="D35" s="34"/>
      <c r="E35" s="113" t="s">
        <v>49</v>
      </c>
      <c r="F35" s="125">
        <f>ROUND((SUM(BG119:BG147)),  2)</f>
        <v>0</v>
      </c>
      <c r="G35" s="34"/>
      <c r="H35" s="34"/>
      <c r="I35" s="126">
        <v>0.21</v>
      </c>
      <c r="J35" s="125">
        <f>0</f>
        <v>0</v>
      </c>
      <c r="K35" s="34"/>
      <c r="L35" s="51"/>
      <c r="S35" s="34"/>
      <c r="T35" s="34"/>
      <c r="U35" s="34"/>
      <c r="V35" s="34"/>
      <c r="W35" s="34"/>
      <c r="X35" s="34"/>
      <c r="Y35" s="34"/>
      <c r="Z35" s="34"/>
      <c r="AA35" s="34"/>
      <c r="AB35" s="34"/>
      <c r="AC35" s="34"/>
      <c r="AD35" s="34"/>
      <c r="AE35" s="34"/>
    </row>
    <row r="36" spans="1:31" s="2" customFormat="1" ht="14.45" hidden="1" customHeight="1">
      <c r="A36" s="34"/>
      <c r="B36" s="39"/>
      <c r="C36" s="34"/>
      <c r="D36" s="34"/>
      <c r="E36" s="113" t="s">
        <v>50</v>
      </c>
      <c r="F36" s="125">
        <f>ROUND((SUM(BH119:BH147)),  2)</f>
        <v>0</v>
      </c>
      <c r="G36" s="34"/>
      <c r="H36" s="34"/>
      <c r="I36" s="126">
        <v>0.15</v>
      </c>
      <c r="J36" s="125">
        <f>0</f>
        <v>0</v>
      </c>
      <c r="K36" s="34"/>
      <c r="L36" s="51"/>
      <c r="S36" s="34"/>
      <c r="T36" s="34"/>
      <c r="U36" s="34"/>
      <c r="V36" s="34"/>
      <c r="W36" s="34"/>
      <c r="X36" s="34"/>
      <c r="Y36" s="34"/>
      <c r="Z36" s="34"/>
      <c r="AA36" s="34"/>
      <c r="AB36" s="34"/>
      <c r="AC36" s="34"/>
      <c r="AD36" s="34"/>
      <c r="AE36" s="34"/>
    </row>
    <row r="37" spans="1:31" s="2" customFormat="1" ht="14.45" hidden="1" customHeight="1">
      <c r="A37" s="34"/>
      <c r="B37" s="39"/>
      <c r="C37" s="34"/>
      <c r="D37" s="34"/>
      <c r="E37" s="113" t="s">
        <v>51</v>
      </c>
      <c r="F37" s="125">
        <f>ROUND((SUM(BI119:BI147)),  2)</f>
        <v>0</v>
      </c>
      <c r="G37" s="34"/>
      <c r="H37" s="34"/>
      <c r="I37" s="126">
        <v>0</v>
      </c>
      <c r="J37" s="125">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c r="A39" s="34"/>
      <c r="B39" s="39"/>
      <c r="C39" s="127"/>
      <c r="D39" s="128" t="s">
        <v>52</v>
      </c>
      <c r="E39" s="129"/>
      <c r="F39" s="129"/>
      <c r="G39" s="130" t="s">
        <v>53</v>
      </c>
      <c r="H39" s="131" t="s">
        <v>54</v>
      </c>
      <c r="I39" s="129"/>
      <c r="J39" s="132">
        <f>SUM(J30:J37)</f>
        <v>0</v>
      </c>
      <c r="K39" s="133"/>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1" customFormat="1" ht="14.45" customHeight="1">
      <c r="B41" s="20"/>
      <c r="L41" s="20"/>
    </row>
    <row r="42" spans="1:31" s="1" customFormat="1" ht="14.45" customHeight="1">
      <c r="B42" s="20"/>
      <c r="L42" s="20"/>
    </row>
    <row r="43" spans="1:31" s="1" customFormat="1" ht="14.45" customHeight="1">
      <c r="B43" s="20"/>
      <c r="L43" s="20"/>
    </row>
    <row r="44" spans="1:31" s="1" customFormat="1" ht="14.45" customHeight="1">
      <c r="B44" s="20"/>
      <c r="L44" s="20"/>
    </row>
    <row r="45" spans="1:31" s="1" customFormat="1" ht="14.45" customHeight="1">
      <c r="B45" s="20"/>
      <c r="L45" s="20"/>
    </row>
    <row r="46" spans="1:31" s="1" customFormat="1" ht="14.45" customHeight="1">
      <c r="B46" s="20"/>
      <c r="L46" s="20"/>
    </row>
    <row r="47" spans="1:31" s="1" customFormat="1" ht="14.45" customHeight="1">
      <c r="B47" s="20"/>
      <c r="L47" s="20"/>
    </row>
    <row r="48" spans="1:31" s="1" customFormat="1" ht="14.45" customHeight="1">
      <c r="B48" s="20"/>
      <c r="L48" s="20"/>
    </row>
    <row r="49" spans="1:31" s="1" customFormat="1" ht="14.45" customHeight="1">
      <c r="B49" s="20"/>
      <c r="L49" s="20"/>
    </row>
    <row r="50" spans="1:31" s="2" customFormat="1" ht="14.45" customHeight="1">
      <c r="B50" s="51"/>
      <c r="D50" s="134" t="s">
        <v>55</v>
      </c>
      <c r="E50" s="135"/>
      <c r="F50" s="135"/>
      <c r="G50" s="134" t="s">
        <v>56</v>
      </c>
      <c r="H50" s="135"/>
      <c r="I50" s="135"/>
      <c r="J50" s="135"/>
      <c r="K50" s="135"/>
      <c r="L50" s="51"/>
    </row>
    <row r="51" spans="1:31" ht="11.25">
      <c r="B51" s="20"/>
      <c r="L51" s="20"/>
    </row>
    <row r="52" spans="1:31" ht="11.25">
      <c r="B52" s="20"/>
      <c r="L52" s="20"/>
    </row>
    <row r="53" spans="1:31" ht="11.25">
      <c r="B53" s="20"/>
      <c r="L53" s="20"/>
    </row>
    <row r="54" spans="1:31" ht="11.25">
      <c r="B54" s="20"/>
      <c r="L54" s="20"/>
    </row>
    <row r="55" spans="1:31" ht="11.25">
      <c r="B55" s="20"/>
      <c r="L55" s="20"/>
    </row>
    <row r="56" spans="1:31" ht="11.25">
      <c r="B56" s="20"/>
      <c r="L56" s="20"/>
    </row>
    <row r="57" spans="1:31" ht="11.25">
      <c r="B57" s="20"/>
      <c r="L57" s="20"/>
    </row>
    <row r="58" spans="1:31" ht="11.25">
      <c r="B58" s="20"/>
      <c r="L58" s="20"/>
    </row>
    <row r="59" spans="1:31" ht="11.25">
      <c r="B59" s="20"/>
      <c r="L59" s="20"/>
    </row>
    <row r="60" spans="1:31" ht="11.25">
      <c r="B60" s="20"/>
      <c r="L60" s="20"/>
    </row>
    <row r="61" spans="1:31" s="2" customFormat="1" ht="12.75">
      <c r="A61" s="34"/>
      <c r="B61" s="39"/>
      <c r="C61" s="34"/>
      <c r="D61" s="136" t="s">
        <v>57</v>
      </c>
      <c r="E61" s="137"/>
      <c r="F61" s="138" t="s">
        <v>58</v>
      </c>
      <c r="G61" s="136" t="s">
        <v>57</v>
      </c>
      <c r="H61" s="137"/>
      <c r="I61" s="137"/>
      <c r="J61" s="139" t="s">
        <v>58</v>
      </c>
      <c r="K61" s="137"/>
      <c r="L61" s="51"/>
      <c r="S61" s="34"/>
      <c r="T61" s="34"/>
      <c r="U61" s="34"/>
      <c r="V61" s="34"/>
      <c r="W61" s="34"/>
      <c r="X61" s="34"/>
      <c r="Y61" s="34"/>
      <c r="Z61" s="34"/>
      <c r="AA61" s="34"/>
      <c r="AB61" s="34"/>
      <c r="AC61" s="34"/>
      <c r="AD61" s="34"/>
      <c r="AE61" s="34"/>
    </row>
    <row r="62" spans="1:31" ht="11.25">
      <c r="B62" s="20"/>
      <c r="L62" s="20"/>
    </row>
    <row r="63" spans="1:31" ht="11.25">
      <c r="B63" s="20"/>
      <c r="L63" s="20"/>
    </row>
    <row r="64" spans="1:31" ht="11.25">
      <c r="B64" s="20"/>
      <c r="L64" s="20"/>
    </row>
    <row r="65" spans="1:31" s="2" customFormat="1" ht="12.75">
      <c r="A65" s="34"/>
      <c r="B65" s="39"/>
      <c r="C65" s="34"/>
      <c r="D65" s="134" t="s">
        <v>59</v>
      </c>
      <c r="E65" s="140"/>
      <c r="F65" s="140"/>
      <c r="G65" s="134" t="s">
        <v>60</v>
      </c>
      <c r="H65" s="140"/>
      <c r="I65" s="140"/>
      <c r="J65" s="140"/>
      <c r="K65" s="140"/>
      <c r="L65" s="51"/>
      <c r="S65" s="34"/>
      <c r="T65" s="34"/>
      <c r="U65" s="34"/>
      <c r="V65" s="34"/>
      <c r="W65" s="34"/>
      <c r="X65" s="34"/>
      <c r="Y65" s="34"/>
      <c r="Z65" s="34"/>
      <c r="AA65" s="34"/>
      <c r="AB65" s="34"/>
      <c r="AC65" s="34"/>
      <c r="AD65" s="34"/>
      <c r="AE65" s="34"/>
    </row>
    <row r="66" spans="1:31" ht="11.25">
      <c r="B66" s="20"/>
      <c r="L66" s="20"/>
    </row>
    <row r="67" spans="1:31" ht="11.25">
      <c r="B67" s="20"/>
      <c r="L67" s="20"/>
    </row>
    <row r="68" spans="1:31" ht="11.25">
      <c r="B68" s="20"/>
      <c r="L68" s="20"/>
    </row>
    <row r="69" spans="1:31" ht="11.25">
      <c r="B69" s="20"/>
      <c r="L69" s="20"/>
    </row>
    <row r="70" spans="1:31" ht="11.25">
      <c r="B70" s="20"/>
      <c r="L70" s="20"/>
    </row>
    <row r="71" spans="1:31" ht="11.25">
      <c r="B71" s="20"/>
      <c r="L71" s="20"/>
    </row>
    <row r="72" spans="1:31" ht="11.25">
      <c r="B72" s="20"/>
      <c r="L72" s="20"/>
    </row>
    <row r="73" spans="1:31" ht="11.25">
      <c r="B73" s="20"/>
      <c r="L73" s="20"/>
    </row>
    <row r="74" spans="1:31" ht="11.25">
      <c r="B74" s="20"/>
      <c r="L74" s="20"/>
    </row>
    <row r="75" spans="1:31" ht="11.25">
      <c r="B75" s="20"/>
      <c r="L75" s="20"/>
    </row>
    <row r="76" spans="1:31" s="2" customFormat="1" ht="12.75">
      <c r="A76" s="34"/>
      <c r="B76" s="39"/>
      <c r="C76" s="34"/>
      <c r="D76" s="136" t="s">
        <v>57</v>
      </c>
      <c r="E76" s="137"/>
      <c r="F76" s="138" t="s">
        <v>58</v>
      </c>
      <c r="G76" s="136" t="s">
        <v>57</v>
      </c>
      <c r="H76" s="137"/>
      <c r="I76" s="137"/>
      <c r="J76" s="139" t="s">
        <v>58</v>
      </c>
      <c r="K76" s="137"/>
      <c r="L76" s="51"/>
      <c r="S76" s="34"/>
      <c r="T76" s="34"/>
      <c r="U76" s="34"/>
      <c r="V76" s="34"/>
      <c r="W76" s="34"/>
      <c r="X76" s="34"/>
      <c r="Y76" s="34"/>
      <c r="Z76" s="34"/>
      <c r="AA76" s="34"/>
      <c r="AB76" s="34"/>
      <c r="AC76" s="34"/>
      <c r="AD76" s="34"/>
      <c r="AE76" s="34"/>
    </row>
    <row r="77" spans="1:31" s="2" customFormat="1" ht="14.45" customHeight="1">
      <c r="A77" s="34"/>
      <c r="B77" s="141"/>
      <c r="C77" s="142"/>
      <c r="D77" s="142"/>
      <c r="E77" s="142"/>
      <c r="F77" s="142"/>
      <c r="G77" s="142"/>
      <c r="H77" s="142"/>
      <c r="I77" s="142"/>
      <c r="J77" s="142"/>
      <c r="K77" s="142"/>
      <c r="L77" s="51"/>
      <c r="S77" s="34"/>
      <c r="T77" s="34"/>
      <c r="U77" s="34"/>
      <c r="V77" s="34"/>
      <c r="W77" s="34"/>
      <c r="X77" s="34"/>
      <c r="Y77" s="34"/>
      <c r="Z77" s="34"/>
      <c r="AA77" s="34"/>
      <c r="AB77" s="34"/>
      <c r="AC77" s="34"/>
      <c r="AD77" s="34"/>
      <c r="AE77" s="34"/>
    </row>
    <row r="81" spans="1:47" s="2" customFormat="1" ht="6.95" customHeight="1">
      <c r="A81" s="34"/>
      <c r="B81" s="143"/>
      <c r="C81" s="144"/>
      <c r="D81" s="144"/>
      <c r="E81" s="144"/>
      <c r="F81" s="144"/>
      <c r="G81" s="144"/>
      <c r="H81" s="144"/>
      <c r="I81" s="144"/>
      <c r="J81" s="144"/>
      <c r="K81" s="144"/>
      <c r="L81" s="51"/>
      <c r="S81" s="34"/>
      <c r="T81" s="34"/>
      <c r="U81" s="34"/>
      <c r="V81" s="34"/>
      <c r="W81" s="34"/>
      <c r="X81" s="34"/>
      <c r="Y81" s="34"/>
      <c r="Z81" s="34"/>
      <c r="AA81" s="34"/>
      <c r="AB81" s="34"/>
      <c r="AC81" s="34"/>
      <c r="AD81" s="34"/>
      <c r="AE81" s="34"/>
    </row>
    <row r="82" spans="1:47" s="2" customFormat="1" ht="24.95" customHeight="1">
      <c r="A82" s="34"/>
      <c r="B82" s="35"/>
      <c r="C82" s="23" t="s">
        <v>188</v>
      </c>
      <c r="D82" s="36"/>
      <c r="E82" s="36"/>
      <c r="F82" s="36"/>
      <c r="G82" s="36"/>
      <c r="H82" s="36"/>
      <c r="I82" s="36"/>
      <c r="J82" s="36"/>
      <c r="K82" s="36"/>
      <c r="L82" s="51"/>
      <c r="S82" s="34"/>
      <c r="T82" s="34"/>
      <c r="U82" s="34"/>
      <c r="V82" s="34"/>
      <c r="W82" s="34"/>
      <c r="X82" s="34"/>
      <c r="Y82" s="34"/>
      <c r="Z82" s="34"/>
      <c r="AA82" s="34"/>
      <c r="AB82" s="34"/>
      <c r="AC82" s="34"/>
      <c r="AD82" s="34"/>
      <c r="AE82" s="34"/>
    </row>
    <row r="83" spans="1:47"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47"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47" s="2" customFormat="1" ht="16.5" customHeight="1">
      <c r="A85" s="34"/>
      <c r="B85" s="35"/>
      <c r="C85" s="36"/>
      <c r="D85" s="36"/>
      <c r="E85" s="318" t="str">
        <f>E7</f>
        <v>Hrozenkovská, Praha 17, č.akce 13491 - Etapa 1</v>
      </c>
      <c r="F85" s="319"/>
      <c r="G85" s="319"/>
      <c r="H85" s="319"/>
      <c r="I85" s="36"/>
      <c r="J85" s="36"/>
      <c r="K85" s="36"/>
      <c r="L85" s="51"/>
      <c r="S85" s="34"/>
      <c r="T85" s="34"/>
      <c r="U85" s="34"/>
      <c r="V85" s="34"/>
      <c r="W85" s="34"/>
      <c r="X85" s="34"/>
      <c r="Y85" s="34"/>
      <c r="Z85" s="34"/>
      <c r="AA85" s="34"/>
      <c r="AB85" s="34"/>
      <c r="AC85" s="34"/>
      <c r="AD85" s="34"/>
      <c r="AE85" s="34"/>
    </row>
    <row r="86" spans="1:47" s="2" customFormat="1" ht="12" customHeight="1">
      <c r="A86" s="34"/>
      <c r="B86" s="35"/>
      <c r="C86" s="29" t="s">
        <v>120</v>
      </c>
      <c r="D86" s="36"/>
      <c r="E86" s="36"/>
      <c r="F86" s="36"/>
      <c r="G86" s="36"/>
      <c r="H86" s="36"/>
      <c r="I86" s="36"/>
      <c r="J86" s="36"/>
      <c r="K86" s="36"/>
      <c r="L86" s="51"/>
      <c r="S86" s="34"/>
      <c r="T86" s="34"/>
      <c r="U86" s="34"/>
      <c r="V86" s="34"/>
      <c r="W86" s="34"/>
      <c r="X86" s="34"/>
      <c r="Y86" s="34"/>
      <c r="Z86" s="34"/>
      <c r="AA86" s="34"/>
      <c r="AB86" s="34"/>
      <c r="AC86" s="34"/>
      <c r="AD86" s="34"/>
      <c r="AE86" s="34"/>
    </row>
    <row r="87" spans="1:47" s="2" customFormat="1" ht="16.5" customHeight="1">
      <c r="A87" s="34"/>
      <c r="B87" s="35"/>
      <c r="C87" s="36"/>
      <c r="D87" s="36"/>
      <c r="E87" s="270" t="str">
        <f>E9</f>
        <v>ON - Ostatní náklady</v>
      </c>
      <c r="F87" s="320"/>
      <c r="G87" s="320"/>
      <c r="H87" s="320"/>
      <c r="I87" s="36"/>
      <c r="J87" s="36"/>
      <c r="K87" s="36"/>
      <c r="L87" s="51"/>
      <c r="S87" s="34"/>
      <c r="T87" s="34"/>
      <c r="U87" s="34"/>
      <c r="V87" s="34"/>
      <c r="W87" s="34"/>
      <c r="X87" s="34"/>
      <c r="Y87" s="34"/>
      <c r="Z87" s="34"/>
      <c r="AA87" s="34"/>
      <c r="AB87" s="34"/>
      <c r="AC87" s="34"/>
      <c r="AD87" s="34"/>
      <c r="AE87" s="34"/>
    </row>
    <row r="88" spans="1:47" s="2" customFormat="1" ht="6.95"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47" s="2" customFormat="1" ht="12" customHeight="1">
      <c r="A89" s="34"/>
      <c r="B89" s="35"/>
      <c r="C89" s="29" t="s">
        <v>20</v>
      </c>
      <c r="D89" s="36"/>
      <c r="E89" s="36"/>
      <c r="F89" s="27" t="str">
        <f>F12</f>
        <v>ulice Hrozenkovská</v>
      </c>
      <c r="G89" s="36"/>
      <c r="H89" s="36"/>
      <c r="I89" s="29" t="s">
        <v>22</v>
      </c>
      <c r="J89" s="66" t="str">
        <f>IF(J12="","",J12)</f>
        <v>13. 4. 2020</v>
      </c>
      <c r="K89" s="36"/>
      <c r="L89" s="51"/>
      <c r="S89" s="34"/>
      <c r="T89" s="34"/>
      <c r="U89" s="34"/>
      <c r="V89" s="34"/>
      <c r="W89" s="34"/>
      <c r="X89" s="34"/>
      <c r="Y89" s="34"/>
      <c r="Z89" s="34"/>
      <c r="AA89" s="34"/>
      <c r="AB89" s="34"/>
      <c r="AC89" s="34"/>
      <c r="AD89" s="34"/>
      <c r="AE89" s="34"/>
    </row>
    <row r="90" spans="1:47"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47" s="2" customFormat="1" ht="15.2" customHeight="1">
      <c r="A91" s="34"/>
      <c r="B91" s="35"/>
      <c r="C91" s="29" t="s">
        <v>24</v>
      </c>
      <c r="D91" s="36"/>
      <c r="E91" s="36"/>
      <c r="F91" s="27" t="str">
        <f>E15</f>
        <v>Technická správa komunikací hl. m. Prahy a.s.</v>
      </c>
      <c r="G91" s="36"/>
      <c r="H91" s="36"/>
      <c r="I91" s="29" t="s">
        <v>32</v>
      </c>
      <c r="J91" s="32" t="str">
        <f>E21</f>
        <v>DIPRO, spol s r.o.</v>
      </c>
      <c r="K91" s="36"/>
      <c r="L91" s="51"/>
      <c r="S91" s="34"/>
      <c r="T91" s="34"/>
      <c r="U91" s="34"/>
      <c r="V91" s="34"/>
      <c r="W91" s="34"/>
      <c r="X91" s="34"/>
      <c r="Y91" s="34"/>
      <c r="Z91" s="34"/>
      <c r="AA91" s="34"/>
      <c r="AB91" s="34"/>
      <c r="AC91" s="34"/>
      <c r="AD91" s="34"/>
      <c r="AE91" s="34"/>
    </row>
    <row r="92" spans="1:47" s="2" customFormat="1" ht="15.2" customHeight="1">
      <c r="A92" s="34"/>
      <c r="B92" s="35"/>
      <c r="C92" s="29" t="s">
        <v>30</v>
      </c>
      <c r="D92" s="36"/>
      <c r="E92" s="36"/>
      <c r="F92" s="27" t="str">
        <f>IF(E18="","",E18)</f>
        <v>Vyplň údaj</v>
      </c>
      <c r="G92" s="36"/>
      <c r="H92" s="36"/>
      <c r="I92" s="29" t="s">
        <v>37</v>
      </c>
      <c r="J92" s="32" t="str">
        <f>E24</f>
        <v>TMI Building s.r.o.</v>
      </c>
      <c r="K92" s="36"/>
      <c r="L92" s="51"/>
      <c r="S92" s="34"/>
      <c r="T92" s="34"/>
      <c r="U92" s="34"/>
      <c r="V92" s="34"/>
      <c r="W92" s="34"/>
      <c r="X92" s="34"/>
      <c r="Y92" s="34"/>
      <c r="Z92" s="34"/>
      <c r="AA92" s="34"/>
      <c r="AB92" s="34"/>
      <c r="AC92" s="34"/>
      <c r="AD92" s="34"/>
      <c r="AE92" s="34"/>
    </row>
    <row r="93" spans="1:47" s="2" customFormat="1" ht="10.3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47" s="2" customFormat="1" ht="29.25" customHeight="1">
      <c r="A94" s="34"/>
      <c r="B94" s="35"/>
      <c r="C94" s="145" t="s">
        <v>189</v>
      </c>
      <c r="D94" s="146"/>
      <c r="E94" s="146"/>
      <c r="F94" s="146"/>
      <c r="G94" s="146"/>
      <c r="H94" s="146"/>
      <c r="I94" s="146"/>
      <c r="J94" s="147" t="s">
        <v>190</v>
      </c>
      <c r="K94" s="146"/>
      <c r="L94" s="51"/>
      <c r="S94" s="34"/>
      <c r="T94" s="34"/>
      <c r="U94" s="34"/>
      <c r="V94" s="34"/>
      <c r="W94" s="34"/>
      <c r="X94" s="34"/>
      <c r="Y94" s="34"/>
      <c r="Z94" s="34"/>
      <c r="AA94" s="34"/>
      <c r="AB94" s="34"/>
      <c r="AC94" s="34"/>
      <c r="AD94" s="34"/>
      <c r="AE94" s="34"/>
    </row>
    <row r="95" spans="1:47"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c r="A96" s="34"/>
      <c r="B96" s="35"/>
      <c r="C96" s="148" t="s">
        <v>191</v>
      </c>
      <c r="D96" s="36"/>
      <c r="E96" s="36"/>
      <c r="F96" s="36"/>
      <c r="G96" s="36"/>
      <c r="H96" s="36"/>
      <c r="I96" s="36"/>
      <c r="J96" s="84">
        <f>J119</f>
        <v>0</v>
      </c>
      <c r="K96" s="36"/>
      <c r="L96" s="51"/>
      <c r="S96" s="34"/>
      <c r="T96" s="34"/>
      <c r="U96" s="34"/>
      <c r="V96" s="34"/>
      <c r="W96" s="34"/>
      <c r="X96" s="34"/>
      <c r="Y96" s="34"/>
      <c r="Z96" s="34"/>
      <c r="AA96" s="34"/>
      <c r="AB96" s="34"/>
      <c r="AC96" s="34"/>
      <c r="AD96" s="34"/>
      <c r="AE96" s="34"/>
      <c r="AU96" s="17" t="s">
        <v>192</v>
      </c>
    </row>
    <row r="97" spans="1:31" s="9" customFormat="1" ht="24.95" customHeight="1">
      <c r="B97" s="149"/>
      <c r="C97" s="150"/>
      <c r="D97" s="151" t="s">
        <v>1357</v>
      </c>
      <c r="E97" s="152"/>
      <c r="F97" s="152"/>
      <c r="G97" s="152"/>
      <c r="H97" s="152"/>
      <c r="I97" s="152"/>
      <c r="J97" s="153">
        <f>J120</f>
        <v>0</v>
      </c>
      <c r="K97" s="150"/>
      <c r="L97" s="154"/>
    </row>
    <row r="98" spans="1:31" s="10" customFormat="1" ht="19.899999999999999" customHeight="1">
      <c r="B98" s="155"/>
      <c r="C98" s="156"/>
      <c r="D98" s="157" t="s">
        <v>1376</v>
      </c>
      <c r="E98" s="158"/>
      <c r="F98" s="158"/>
      <c r="G98" s="158"/>
      <c r="H98" s="158"/>
      <c r="I98" s="158"/>
      <c r="J98" s="159">
        <f>J121</f>
        <v>0</v>
      </c>
      <c r="K98" s="156"/>
      <c r="L98" s="160"/>
    </row>
    <row r="99" spans="1:31" s="10" customFormat="1" ht="19.899999999999999" customHeight="1">
      <c r="B99" s="155"/>
      <c r="C99" s="156"/>
      <c r="D99" s="157" t="s">
        <v>1377</v>
      </c>
      <c r="E99" s="158"/>
      <c r="F99" s="158"/>
      <c r="G99" s="158"/>
      <c r="H99" s="158"/>
      <c r="I99" s="158"/>
      <c r="J99" s="159">
        <f>J143</f>
        <v>0</v>
      </c>
      <c r="K99" s="156"/>
      <c r="L99" s="160"/>
    </row>
    <row r="100" spans="1:31" s="2" customFormat="1" ht="21.75" customHeight="1">
      <c r="A100" s="34"/>
      <c r="B100" s="35"/>
      <c r="C100" s="36"/>
      <c r="D100" s="36"/>
      <c r="E100" s="36"/>
      <c r="F100" s="36"/>
      <c r="G100" s="36"/>
      <c r="H100" s="36"/>
      <c r="I100" s="36"/>
      <c r="J100" s="36"/>
      <c r="K100" s="36"/>
      <c r="L100" s="51"/>
      <c r="S100" s="34"/>
      <c r="T100" s="34"/>
      <c r="U100" s="34"/>
      <c r="V100" s="34"/>
      <c r="W100" s="34"/>
      <c r="X100" s="34"/>
      <c r="Y100" s="34"/>
      <c r="Z100" s="34"/>
      <c r="AA100" s="34"/>
      <c r="AB100" s="34"/>
      <c r="AC100" s="34"/>
      <c r="AD100" s="34"/>
      <c r="AE100" s="34"/>
    </row>
    <row r="101" spans="1:31" s="2" customFormat="1" ht="6.95" customHeight="1">
      <c r="A101" s="34"/>
      <c r="B101" s="54"/>
      <c r="C101" s="55"/>
      <c r="D101" s="55"/>
      <c r="E101" s="55"/>
      <c r="F101" s="55"/>
      <c r="G101" s="55"/>
      <c r="H101" s="55"/>
      <c r="I101" s="55"/>
      <c r="J101" s="55"/>
      <c r="K101" s="55"/>
      <c r="L101" s="51"/>
      <c r="S101" s="34"/>
      <c r="T101" s="34"/>
      <c r="U101" s="34"/>
      <c r="V101" s="34"/>
      <c r="W101" s="34"/>
      <c r="X101" s="34"/>
      <c r="Y101" s="34"/>
      <c r="Z101" s="34"/>
      <c r="AA101" s="34"/>
      <c r="AB101" s="34"/>
      <c r="AC101" s="34"/>
      <c r="AD101" s="34"/>
      <c r="AE101" s="34"/>
    </row>
    <row r="105" spans="1:31" s="2" customFormat="1" ht="6.95" customHeight="1">
      <c r="A105" s="34"/>
      <c r="B105" s="56"/>
      <c r="C105" s="57"/>
      <c r="D105" s="57"/>
      <c r="E105" s="57"/>
      <c r="F105" s="57"/>
      <c r="G105" s="57"/>
      <c r="H105" s="57"/>
      <c r="I105" s="57"/>
      <c r="J105" s="57"/>
      <c r="K105" s="57"/>
      <c r="L105" s="51"/>
      <c r="S105" s="34"/>
      <c r="T105" s="34"/>
      <c r="U105" s="34"/>
      <c r="V105" s="34"/>
      <c r="W105" s="34"/>
      <c r="X105" s="34"/>
      <c r="Y105" s="34"/>
      <c r="Z105" s="34"/>
      <c r="AA105" s="34"/>
      <c r="AB105" s="34"/>
      <c r="AC105" s="34"/>
      <c r="AD105" s="34"/>
      <c r="AE105" s="34"/>
    </row>
    <row r="106" spans="1:31" s="2" customFormat="1" ht="24.95" customHeight="1">
      <c r="A106" s="34"/>
      <c r="B106" s="35"/>
      <c r="C106" s="23" t="s">
        <v>205</v>
      </c>
      <c r="D106" s="36"/>
      <c r="E106" s="36"/>
      <c r="F106" s="36"/>
      <c r="G106" s="36"/>
      <c r="H106" s="36"/>
      <c r="I106" s="36"/>
      <c r="J106" s="36"/>
      <c r="K106" s="36"/>
      <c r="L106" s="51"/>
      <c r="S106" s="34"/>
      <c r="T106" s="34"/>
      <c r="U106" s="34"/>
      <c r="V106" s="34"/>
      <c r="W106" s="34"/>
      <c r="X106" s="34"/>
      <c r="Y106" s="34"/>
      <c r="Z106" s="34"/>
      <c r="AA106" s="34"/>
      <c r="AB106" s="34"/>
      <c r="AC106" s="34"/>
      <c r="AD106" s="34"/>
      <c r="AE106" s="34"/>
    </row>
    <row r="107" spans="1:31" s="2" customFormat="1" ht="6.95" customHeight="1">
      <c r="A107" s="34"/>
      <c r="B107" s="35"/>
      <c r="C107" s="36"/>
      <c r="D107" s="36"/>
      <c r="E107" s="36"/>
      <c r="F107" s="36"/>
      <c r="G107" s="36"/>
      <c r="H107" s="36"/>
      <c r="I107" s="36"/>
      <c r="J107" s="36"/>
      <c r="K107" s="36"/>
      <c r="L107" s="51"/>
      <c r="S107" s="34"/>
      <c r="T107" s="34"/>
      <c r="U107" s="34"/>
      <c r="V107" s="34"/>
      <c r="W107" s="34"/>
      <c r="X107" s="34"/>
      <c r="Y107" s="34"/>
      <c r="Z107" s="34"/>
      <c r="AA107" s="34"/>
      <c r="AB107" s="34"/>
      <c r="AC107" s="34"/>
      <c r="AD107" s="34"/>
      <c r="AE107" s="34"/>
    </row>
    <row r="108" spans="1:31" s="2" customFormat="1" ht="12" customHeight="1">
      <c r="A108" s="34"/>
      <c r="B108" s="35"/>
      <c r="C108" s="29" t="s">
        <v>16</v>
      </c>
      <c r="D108" s="36"/>
      <c r="E108" s="36"/>
      <c r="F108" s="36"/>
      <c r="G108" s="36"/>
      <c r="H108" s="36"/>
      <c r="I108" s="36"/>
      <c r="J108" s="36"/>
      <c r="K108" s="36"/>
      <c r="L108" s="51"/>
      <c r="S108" s="34"/>
      <c r="T108" s="34"/>
      <c r="U108" s="34"/>
      <c r="V108" s="34"/>
      <c r="W108" s="34"/>
      <c r="X108" s="34"/>
      <c r="Y108" s="34"/>
      <c r="Z108" s="34"/>
      <c r="AA108" s="34"/>
      <c r="AB108" s="34"/>
      <c r="AC108" s="34"/>
      <c r="AD108" s="34"/>
      <c r="AE108" s="34"/>
    </row>
    <row r="109" spans="1:31" s="2" customFormat="1" ht="16.5" customHeight="1">
      <c r="A109" s="34"/>
      <c r="B109" s="35"/>
      <c r="C109" s="36"/>
      <c r="D109" s="36"/>
      <c r="E109" s="318" t="str">
        <f>E7</f>
        <v>Hrozenkovská, Praha 17, č.akce 13491 - Etapa 1</v>
      </c>
      <c r="F109" s="319"/>
      <c r="G109" s="319"/>
      <c r="H109" s="319"/>
      <c r="I109" s="36"/>
      <c r="J109" s="36"/>
      <c r="K109" s="36"/>
      <c r="L109" s="51"/>
      <c r="S109" s="34"/>
      <c r="T109" s="34"/>
      <c r="U109" s="34"/>
      <c r="V109" s="34"/>
      <c r="W109" s="34"/>
      <c r="X109" s="34"/>
      <c r="Y109" s="34"/>
      <c r="Z109" s="34"/>
      <c r="AA109" s="34"/>
      <c r="AB109" s="34"/>
      <c r="AC109" s="34"/>
      <c r="AD109" s="34"/>
      <c r="AE109" s="34"/>
    </row>
    <row r="110" spans="1:31" s="2" customFormat="1" ht="12" customHeight="1">
      <c r="A110" s="34"/>
      <c r="B110" s="35"/>
      <c r="C110" s="29" t="s">
        <v>120</v>
      </c>
      <c r="D110" s="36"/>
      <c r="E110" s="36"/>
      <c r="F110" s="36"/>
      <c r="G110" s="36"/>
      <c r="H110" s="36"/>
      <c r="I110" s="36"/>
      <c r="J110" s="36"/>
      <c r="K110" s="36"/>
      <c r="L110" s="51"/>
      <c r="S110" s="34"/>
      <c r="T110" s="34"/>
      <c r="U110" s="34"/>
      <c r="V110" s="34"/>
      <c r="W110" s="34"/>
      <c r="X110" s="34"/>
      <c r="Y110" s="34"/>
      <c r="Z110" s="34"/>
      <c r="AA110" s="34"/>
      <c r="AB110" s="34"/>
      <c r="AC110" s="34"/>
      <c r="AD110" s="34"/>
      <c r="AE110" s="34"/>
    </row>
    <row r="111" spans="1:31" s="2" customFormat="1" ht="16.5" customHeight="1">
      <c r="A111" s="34"/>
      <c r="B111" s="35"/>
      <c r="C111" s="36"/>
      <c r="D111" s="36"/>
      <c r="E111" s="270" t="str">
        <f>E9</f>
        <v>ON - Ostatní náklady</v>
      </c>
      <c r="F111" s="320"/>
      <c r="G111" s="320"/>
      <c r="H111" s="320"/>
      <c r="I111" s="36"/>
      <c r="J111" s="36"/>
      <c r="K111" s="36"/>
      <c r="L111" s="51"/>
      <c r="S111" s="34"/>
      <c r="T111" s="34"/>
      <c r="U111" s="34"/>
      <c r="V111" s="34"/>
      <c r="W111" s="34"/>
      <c r="X111" s="34"/>
      <c r="Y111" s="34"/>
      <c r="Z111" s="34"/>
      <c r="AA111" s="34"/>
      <c r="AB111" s="34"/>
      <c r="AC111" s="34"/>
      <c r="AD111" s="34"/>
      <c r="AE111" s="34"/>
    </row>
    <row r="112" spans="1:31" s="2" customFormat="1" ht="6.95" customHeight="1">
      <c r="A112" s="34"/>
      <c r="B112" s="35"/>
      <c r="C112" s="36"/>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65" s="2" customFormat="1" ht="12" customHeight="1">
      <c r="A113" s="34"/>
      <c r="B113" s="35"/>
      <c r="C113" s="29" t="s">
        <v>20</v>
      </c>
      <c r="D113" s="36"/>
      <c r="E113" s="36"/>
      <c r="F113" s="27" t="str">
        <f>F12</f>
        <v>ulice Hrozenkovská</v>
      </c>
      <c r="G113" s="36"/>
      <c r="H113" s="36"/>
      <c r="I113" s="29" t="s">
        <v>22</v>
      </c>
      <c r="J113" s="66" t="str">
        <f>IF(J12="","",J12)</f>
        <v>13. 4. 2020</v>
      </c>
      <c r="K113" s="36"/>
      <c r="L113" s="51"/>
      <c r="S113" s="34"/>
      <c r="T113" s="34"/>
      <c r="U113" s="34"/>
      <c r="V113" s="34"/>
      <c r="W113" s="34"/>
      <c r="X113" s="34"/>
      <c r="Y113" s="34"/>
      <c r="Z113" s="34"/>
      <c r="AA113" s="34"/>
      <c r="AB113" s="34"/>
      <c r="AC113" s="34"/>
      <c r="AD113" s="34"/>
      <c r="AE113" s="34"/>
    </row>
    <row r="114" spans="1:65" s="2" customFormat="1" ht="6.95" customHeight="1">
      <c r="A114" s="34"/>
      <c r="B114" s="35"/>
      <c r="C114" s="36"/>
      <c r="D114" s="36"/>
      <c r="E114" s="36"/>
      <c r="F114" s="36"/>
      <c r="G114" s="36"/>
      <c r="H114" s="36"/>
      <c r="I114" s="36"/>
      <c r="J114" s="36"/>
      <c r="K114" s="36"/>
      <c r="L114" s="51"/>
      <c r="S114" s="34"/>
      <c r="T114" s="34"/>
      <c r="U114" s="34"/>
      <c r="V114" s="34"/>
      <c r="W114" s="34"/>
      <c r="X114" s="34"/>
      <c r="Y114" s="34"/>
      <c r="Z114" s="34"/>
      <c r="AA114" s="34"/>
      <c r="AB114" s="34"/>
      <c r="AC114" s="34"/>
      <c r="AD114" s="34"/>
      <c r="AE114" s="34"/>
    </row>
    <row r="115" spans="1:65" s="2" customFormat="1" ht="15.2" customHeight="1">
      <c r="A115" s="34"/>
      <c r="B115" s="35"/>
      <c r="C115" s="29" t="s">
        <v>24</v>
      </c>
      <c r="D115" s="36"/>
      <c r="E115" s="36"/>
      <c r="F115" s="27" t="str">
        <f>E15</f>
        <v>Technická správa komunikací hl. m. Prahy a.s.</v>
      </c>
      <c r="G115" s="36"/>
      <c r="H115" s="36"/>
      <c r="I115" s="29" t="s">
        <v>32</v>
      </c>
      <c r="J115" s="32" t="str">
        <f>E21</f>
        <v>DIPRO, spol s r.o.</v>
      </c>
      <c r="K115" s="36"/>
      <c r="L115" s="51"/>
      <c r="S115" s="34"/>
      <c r="T115" s="34"/>
      <c r="U115" s="34"/>
      <c r="V115" s="34"/>
      <c r="W115" s="34"/>
      <c r="X115" s="34"/>
      <c r="Y115" s="34"/>
      <c r="Z115" s="34"/>
      <c r="AA115" s="34"/>
      <c r="AB115" s="34"/>
      <c r="AC115" s="34"/>
      <c r="AD115" s="34"/>
      <c r="AE115" s="34"/>
    </row>
    <row r="116" spans="1:65" s="2" customFormat="1" ht="15.2" customHeight="1">
      <c r="A116" s="34"/>
      <c r="B116" s="35"/>
      <c r="C116" s="29" t="s">
        <v>30</v>
      </c>
      <c r="D116" s="36"/>
      <c r="E116" s="36"/>
      <c r="F116" s="27" t="str">
        <f>IF(E18="","",E18)</f>
        <v>Vyplň údaj</v>
      </c>
      <c r="G116" s="36"/>
      <c r="H116" s="36"/>
      <c r="I116" s="29" t="s">
        <v>37</v>
      </c>
      <c r="J116" s="32" t="str">
        <f>E24</f>
        <v>TMI Building s.r.o.</v>
      </c>
      <c r="K116" s="36"/>
      <c r="L116" s="51"/>
      <c r="S116" s="34"/>
      <c r="T116" s="34"/>
      <c r="U116" s="34"/>
      <c r="V116" s="34"/>
      <c r="W116" s="34"/>
      <c r="X116" s="34"/>
      <c r="Y116" s="34"/>
      <c r="Z116" s="34"/>
      <c r="AA116" s="34"/>
      <c r="AB116" s="34"/>
      <c r="AC116" s="34"/>
      <c r="AD116" s="34"/>
      <c r="AE116" s="34"/>
    </row>
    <row r="117" spans="1:65" s="2" customFormat="1" ht="10.35" customHeight="1">
      <c r="A117" s="34"/>
      <c r="B117" s="35"/>
      <c r="C117" s="36"/>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65" s="11" customFormat="1" ht="29.25" customHeight="1">
      <c r="A118" s="161"/>
      <c r="B118" s="162"/>
      <c r="C118" s="163" t="s">
        <v>206</v>
      </c>
      <c r="D118" s="164" t="s">
        <v>67</v>
      </c>
      <c r="E118" s="164" t="s">
        <v>63</v>
      </c>
      <c r="F118" s="164" t="s">
        <v>64</v>
      </c>
      <c r="G118" s="164" t="s">
        <v>207</v>
      </c>
      <c r="H118" s="164" t="s">
        <v>208</v>
      </c>
      <c r="I118" s="164" t="s">
        <v>209</v>
      </c>
      <c r="J118" s="164" t="s">
        <v>190</v>
      </c>
      <c r="K118" s="165" t="s">
        <v>210</v>
      </c>
      <c r="L118" s="166"/>
      <c r="M118" s="75" t="s">
        <v>1</v>
      </c>
      <c r="N118" s="76" t="s">
        <v>46</v>
      </c>
      <c r="O118" s="76" t="s">
        <v>211</v>
      </c>
      <c r="P118" s="76" t="s">
        <v>212</v>
      </c>
      <c r="Q118" s="76" t="s">
        <v>213</v>
      </c>
      <c r="R118" s="76" t="s">
        <v>214</v>
      </c>
      <c r="S118" s="76" t="s">
        <v>215</v>
      </c>
      <c r="T118" s="77" t="s">
        <v>216</v>
      </c>
      <c r="U118" s="161"/>
      <c r="V118" s="161"/>
      <c r="W118" s="161"/>
      <c r="X118" s="161"/>
      <c r="Y118" s="161"/>
      <c r="Z118" s="161"/>
      <c r="AA118" s="161"/>
      <c r="AB118" s="161"/>
      <c r="AC118" s="161"/>
      <c r="AD118" s="161"/>
      <c r="AE118" s="161"/>
    </row>
    <row r="119" spans="1:65" s="2" customFormat="1" ht="22.9" customHeight="1">
      <c r="A119" s="34"/>
      <c r="B119" s="35"/>
      <c r="C119" s="82" t="s">
        <v>217</v>
      </c>
      <c r="D119" s="36"/>
      <c r="E119" s="36"/>
      <c r="F119" s="36"/>
      <c r="G119" s="36"/>
      <c r="H119" s="36"/>
      <c r="I119" s="36"/>
      <c r="J119" s="167">
        <f>BK119</f>
        <v>0</v>
      </c>
      <c r="K119" s="36"/>
      <c r="L119" s="39"/>
      <c r="M119" s="78"/>
      <c r="N119" s="168"/>
      <c r="O119" s="79"/>
      <c r="P119" s="169">
        <f>P120</f>
        <v>0</v>
      </c>
      <c r="Q119" s="79"/>
      <c r="R119" s="169">
        <f>R120</f>
        <v>0</v>
      </c>
      <c r="S119" s="79"/>
      <c r="T119" s="170">
        <f>T120</f>
        <v>0</v>
      </c>
      <c r="U119" s="34"/>
      <c r="V119" s="34"/>
      <c r="W119" s="34"/>
      <c r="X119" s="34"/>
      <c r="Y119" s="34"/>
      <c r="Z119" s="34"/>
      <c r="AA119" s="34"/>
      <c r="AB119" s="34"/>
      <c r="AC119" s="34"/>
      <c r="AD119" s="34"/>
      <c r="AE119" s="34"/>
      <c r="AT119" s="17" t="s">
        <v>81</v>
      </c>
      <c r="AU119" s="17" t="s">
        <v>192</v>
      </c>
      <c r="BK119" s="171">
        <f>BK120</f>
        <v>0</v>
      </c>
    </row>
    <row r="120" spans="1:65" s="12" customFormat="1" ht="25.9" customHeight="1">
      <c r="B120" s="172"/>
      <c r="C120" s="173"/>
      <c r="D120" s="174" t="s">
        <v>81</v>
      </c>
      <c r="E120" s="175" t="s">
        <v>95</v>
      </c>
      <c r="F120" s="175" t="s">
        <v>96</v>
      </c>
      <c r="G120" s="173"/>
      <c r="H120" s="173"/>
      <c r="I120" s="176"/>
      <c r="J120" s="177">
        <f>BK120</f>
        <v>0</v>
      </c>
      <c r="K120" s="173"/>
      <c r="L120" s="178"/>
      <c r="M120" s="179"/>
      <c r="N120" s="180"/>
      <c r="O120" s="180"/>
      <c r="P120" s="181">
        <f>P121+P143</f>
        <v>0</v>
      </c>
      <c r="Q120" s="180"/>
      <c r="R120" s="181">
        <f>R121+R143</f>
        <v>0</v>
      </c>
      <c r="S120" s="180"/>
      <c r="T120" s="182">
        <f>T121+T143</f>
        <v>0</v>
      </c>
      <c r="AR120" s="183" t="s">
        <v>260</v>
      </c>
      <c r="AT120" s="184" t="s">
        <v>81</v>
      </c>
      <c r="AU120" s="184" t="s">
        <v>82</v>
      </c>
      <c r="AY120" s="183" t="s">
        <v>220</v>
      </c>
      <c r="BK120" s="185">
        <f>BK121+BK143</f>
        <v>0</v>
      </c>
    </row>
    <row r="121" spans="1:65" s="12" customFormat="1" ht="22.9" customHeight="1">
      <c r="B121" s="172"/>
      <c r="C121" s="173"/>
      <c r="D121" s="174" t="s">
        <v>81</v>
      </c>
      <c r="E121" s="186" t="s">
        <v>1378</v>
      </c>
      <c r="F121" s="186" t="s">
        <v>1379</v>
      </c>
      <c r="G121" s="173"/>
      <c r="H121" s="173"/>
      <c r="I121" s="176"/>
      <c r="J121" s="187">
        <f>BK121</f>
        <v>0</v>
      </c>
      <c r="K121" s="173"/>
      <c r="L121" s="178"/>
      <c r="M121" s="179"/>
      <c r="N121" s="180"/>
      <c r="O121" s="180"/>
      <c r="P121" s="181">
        <f>SUM(P122:P142)</f>
        <v>0</v>
      </c>
      <c r="Q121" s="180"/>
      <c r="R121" s="181">
        <f>SUM(R122:R142)</f>
        <v>0</v>
      </c>
      <c r="S121" s="180"/>
      <c r="T121" s="182">
        <f>SUM(T122:T142)</f>
        <v>0</v>
      </c>
      <c r="AR121" s="183" t="s">
        <v>260</v>
      </c>
      <c r="AT121" s="184" t="s">
        <v>81</v>
      </c>
      <c r="AU121" s="184" t="s">
        <v>14</v>
      </c>
      <c r="AY121" s="183" t="s">
        <v>220</v>
      </c>
      <c r="BK121" s="185">
        <f>SUM(BK122:BK142)</f>
        <v>0</v>
      </c>
    </row>
    <row r="122" spans="1:65" s="2" customFormat="1" ht="14.45" customHeight="1">
      <c r="A122" s="34"/>
      <c r="B122" s="35"/>
      <c r="C122" s="188" t="s">
        <v>14</v>
      </c>
      <c r="D122" s="188" t="s">
        <v>222</v>
      </c>
      <c r="E122" s="189" t="s">
        <v>1380</v>
      </c>
      <c r="F122" s="190" t="s">
        <v>1381</v>
      </c>
      <c r="G122" s="191" t="s">
        <v>1364</v>
      </c>
      <c r="H122" s="192">
        <v>1</v>
      </c>
      <c r="I122" s="193"/>
      <c r="J122" s="194">
        <f>ROUND(I122*H122,2)</f>
        <v>0</v>
      </c>
      <c r="K122" s="190" t="s">
        <v>225</v>
      </c>
      <c r="L122" s="39"/>
      <c r="M122" s="195" t="s">
        <v>1</v>
      </c>
      <c r="N122" s="196" t="s">
        <v>47</v>
      </c>
      <c r="O122" s="71"/>
      <c r="P122" s="197">
        <f>O122*H122</f>
        <v>0</v>
      </c>
      <c r="Q122" s="197">
        <v>0</v>
      </c>
      <c r="R122" s="197">
        <f>Q122*H122</f>
        <v>0</v>
      </c>
      <c r="S122" s="197">
        <v>0</v>
      </c>
      <c r="T122" s="198">
        <f>S122*H122</f>
        <v>0</v>
      </c>
      <c r="U122" s="34"/>
      <c r="V122" s="34"/>
      <c r="W122" s="34"/>
      <c r="X122" s="34"/>
      <c r="Y122" s="34"/>
      <c r="Z122" s="34"/>
      <c r="AA122" s="34"/>
      <c r="AB122" s="34"/>
      <c r="AC122" s="34"/>
      <c r="AD122" s="34"/>
      <c r="AE122" s="34"/>
      <c r="AR122" s="199" t="s">
        <v>1365</v>
      </c>
      <c r="AT122" s="199" t="s">
        <v>222</v>
      </c>
      <c r="AU122" s="199" t="s">
        <v>91</v>
      </c>
      <c r="AY122" s="17" t="s">
        <v>220</v>
      </c>
      <c r="BE122" s="200">
        <f>IF(N122="základní",J122,0)</f>
        <v>0</v>
      </c>
      <c r="BF122" s="200">
        <f>IF(N122="snížená",J122,0)</f>
        <v>0</v>
      </c>
      <c r="BG122" s="200">
        <f>IF(N122="zákl. přenesená",J122,0)</f>
        <v>0</v>
      </c>
      <c r="BH122" s="200">
        <f>IF(N122="sníž. přenesená",J122,0)</f>
        <v>0</v>
      </c>
      <c r="BI122" s="200">
        <f>IF(N122="nulová",J122,0)</f>
        <v>0</v>
      </c>
      <c r="BJ122" s="17" t="s">
        <v>14</v>
      </c>
      <c r="BK122" s="200">
        <f>ROUND(I122*H122,2)</f>
        <v>0</v>
      </c>
      <c r="BL122" s="17" t="s">
        <v>1365</v>
      </c>
      <c r="BM122" s="199" t="s">
        <v>1382</v>
      </c>
    </row>
    <row r="123" spans="1:65" s="2" customFormat="1" ht="11.25">
      <c r="A123" s="34"/>
      <c r="B123" s="35"/>
      <c r="C123" s="36"/>
      <c r="D123" s="201" t="s">
        <v>228</v>
      </c>
      <c r="E123" s="36"/>
      <c r="F123" s="202" t="s">
        <v>1381</v>
      </c>
      <c r="G123" s="36"/>
      <c r="H123" s="36"/>
      <c r="I123" s="203"/>
      <c r="J123" s="36"/>
      <c r="K123" s="36"/>
      <c r="L123" s="39"/>
      <c r="M123" s="204"/>
      <c r="N123" s="205"/>
      <c r="O123" s="71"/>
      <c r="P123" s="71"/>
      <c r="Q123" s="71"/>
      <c r="R123" s="71"/>
      <c r="S123" s="71"/>
      <c r="T123" s="72"/>
      <c r="U123" s="34"/>
      <c r="V123" s="34"/>
      <c r="W123" s="34"/>
      <c r="X123" s="34"/>
      <c r="Y123" s="34"/>
      <c r="Z123" s="34"/>
      <c r="AA123" s="34"/>
      <c r="AB123" s="34"/>
      <c r="AC123" s="34"/>
      <c r="AD123" s="34"/>
      <c r="AE123" s="34"/>
      <c r="AT123" s="17" t="s">
        <v>228</v>
      </c>
      <c r="AU123" s="17" t="s">
        <v>91</v>
      </c>
    </row>
    <row r="124" spans="1:65" s="2" customFormat="1" ht="14.45" customHeight="1">
      <c r="A124" s="34"/>
      <c r="B124" s="35"/>
      <c r="C124" s="188" t="s">
        <v>91</v>
      </c>
      <c r="D124" s="188" t="s">
        <v>222</v>
      </c>
      <c r="E124" s="189" t="s">
        <v>1383</v>
      </c>
      <c r="F124" s="190" t="s">
        <v>1384</v>
      </c>
      <c r="G124" s="191" t="s">
        <v>1364</v>
      </c>
      <c r="H124" s="192">
        <v>1</v>
      </c>
      <c r="I124" s="193"/>
      <c r="J124" s="194">
        <f>ROUND(I124*H124,2)</f>
        <v>0</v>
      </c>
      <c r="K124" s="190" t="s">
        <v>225</v>
      </c>
      <c r="L124" s="39"/>
      <c r="M124" s="195" t="s">
        <v>1</v>
      </c>
      <c r="N124" s="196" t="s">
        <v>47</v>
      </c>
      <c r="O124" s="71"/>
      <c r="P124" s="197">
        <f>O124*H124</f>
        <v>0</v>
      </c>
      <c r="Q124" s="197">
        <v>0</v>
      </c>
      <c r="R124" s="197">
        <f>Q124*H124</f>
        <v>0</v>
      </c>
      <c r="S124" s="197">
        <v>0</v>
      </c>
      <c r="T124" s="198">
        <f>S124*H124</f>
        <v>0</v>
      </c>
      <c r="U124" s="34"/>
      <c r="V124" s="34"/>
      <c r="W124" s="34"/>
      <c r="X124" s="34"/>
      <c r="Y124" s="34"/>
      <c r="Z124" s="34"/>
      <c r="AA124" s="34"/>
      <c r="AB124" s="34"/>
      <c r="AC124" s="34"/>
      <c r="AD124" s="34"/>
      <c r="AE124" s="34"/>
      <c r="AR124" s="199" t="s">
        <v>1365</v>
      </c>
      <c r="AT124" s="199" t="s">
        <v>222</v>
      </c>
      <c r="AU124" s="199" t="s">
        <v>91</v>
      </c>
      <c r="AY124" s="17" t="s">
        <v>220</v>
      </c>
      <c r="BE124" s="200">
        <f>IF(N124="základní",J124,0)</f>
        <v>0</v>
      </c>
      <c r="BF124" s="200">
        <f>IF(N124="snížená",J124,0)</f>
        <v>0</v>
      </c>
      <c r="BG124" s="200">
        <f>IF(N124="zákl. přenesená",J124,0)</f>
        <v>0</v>
      </c>
      <c r="BH124" s="200">
        <f>IF(N124="sníž. přenesená",J124,0)</f>
        <v>0</v>
      </c>
      <c r="BI124" s="200">
        <f>IF(N124="nulová",J124,0)</f>
        <v>0</v>
      </c>
      <c r="BJ124" s="17" t="s">
        <v>14</v>
      </c>
      <c r="BK124" s="200">
        <f>ROUND(I124*H124,2)</f>
        <v>0</v>
      </c>
      <c r="BL124" s="17" t="s">
        <v>1365</v>
      </c>
      <c r="BM124" s="199" t="s">
        <v>1385</v>
      </c>
    </row>
    <row r="125" spans="1:65" s="2" customFormat="1" ht="11.25">
      <c r="A125" s="34"/>
      <c r="B125" s="35"/>
      <c r="C125" s="36"/>
      <c r="D125" s="201" t="s">
        <v>228</v>
      </c>
      <c r="E125" s="36"/>
      <c r="F125" s="202" t="s">
        <v>1384</v>
      </c>
      <c r="G125" s="36"/>
      <c r="H125" s="36"/>
      <c r="I125" s="203"/>
      <c r="J125" s="36"/>
      <c r="K125" s="36"/>
      <c r="L125" s="39"/>
      <c r="M125" s="204"/>
      <c r="N125" s="205"/>
      <c r="O125" s="71"/>
      <c r="P125" s="71"/>
      <c r="Q125" s="71"/>
      <c r="R125" s="71"/>
      <c r="S125" s="71"/>
      <c r="T125" s="72"/>
      <c r="U125" s="34"/>
      <c r="V125" s="34"/>
      <c r="W125" s="34"/>
      <c r="X125" s="34"/>
      <c r="Y125" s="34"/>
      <c r="Z125" s="34"/>
      <c r="AA125" s="34"/>
      <c r="AB125" s="34"/>
      <c r="AC125" s="34"/>
      <c r="AD125" s="34"/>
      <c r="AE125" s="34"/>
      <c r="AT125" s="17" t="s">
        <v>228</v>
      </c>
      <c r="AU125" s="17" t="s">
        <v>91</v>
      </c>
    </row>
    <row r="126" spans="1:65" s="2" customFormat="1" ht="14.45" customHeight="1">
      <c r="A126" s="34"/>
      <c r="B126" s="35"/>
      <c r="C126" s="188" t="s">
        <v>181</v>
      </c>
      <c r="D126" s="188" t="s">
        <v>222</v>
      </c>
      <c r="E126" s="189" t="s">
        <v>1386</v>
      </c>
      <c r="F126" s="190" t="s">
        <v>1387</v>
      </c>
      <c r="G126" s="191" t="s">
        <v>1364</v>
      </c>
      <c r="H126" s="192">
        <v>1</v>
      </c>
      <c r="I126" s="193"/>
      <c r="J126" s="194">
        <f>ROUND(I126*H126,2)</f>
        <v>0</v>
      </c>
      <c r="K126" s="190" t="s">
        <v>225</v>
      </c>
      <c r="L126" s="39"/>
      <c r="M126" s="195" t="s">
        <v>1</v>
      </c>
      <c r="N126" s="196" t="s">
        <v>47</v>
      </c>
      <c r="O126" s="71"/>
      <c r="P126" s="197">
        <f>O126*H126</f>
        <v>0</v>
      </c>
      <c r="Q126" s="197">
        <v>0</v>
      </c>
      <c r="R126" s="197">
        <f>Q126*H126</f>
        <v>0</v>
      </c>
      <c r="S126" s="197">
        <v>0</v>
      </c>
      <c r="T126" s="198">
        <f>S126*H126</f>
        <v>0</v>
      </c>
      <c r="U126" s="34"/>
      <c r="V126" s="34"/>
      <c r="W126" s="34"/>
      <c r="X126" s="34"/>
      <c r="Y126" s="34"/>
      <c r="Z126" s="34"/>
      <c r="AA126" s="34"/>
      <c r="AB126" s="34"/>
      <c r="AC126" s="34"/>
      <c r="AD126" s="34"/>
      <c r="AE126" s="34"/>
      <c r="AR126" s="199" t="s">
        <v>1365</v>
      </c>
      <c r="AT126" s="199" t="s">
        <v>222</v>
      </c>
      <c r="AU126" s="199" t="s">
        <v>91</v>
      </c>
      <c r="AY126" s="17" t="s">
        <v>220</v>
      </c>
      <c r="BE126" s="200">
        <f>IF(N126="základní",J126,0)</f>
        <v>0</v>
      </c>
      <c r="BF126" s="200">
        <f>IF(N126="snížená",J126,0)</f>
        <v>0</v>
      </c>
      <c r="BG126" s="200">
        <f>IF(N126="zákl. přenesená",J126,0)</f>
        <v>0</v>
      </c>
      <c r="BH126" s="200">
        <f>IF(N126="sníž. přenesená",J126,0)</f>
        <v>0</v>
      </c>
      <c r="BI126" s="200">
        <f>IF(N126="nulová",J126,0)</f>
        <v>0</v>
      </c>
      <c r="BJ126" s="17" t="s">
        <v>14</v>
      </c>
      <c r="BK126" s="200">
        <f>ROUND(I126*H126,2)</f>
        <v>0</v>
      </c>
      <c r="BL126" s="17" t="s">
        <v>1365</v>
      </c>
      <c r="BM126" s="199" t="s">
        <v>1388</v>
      </c>
    </row>
    <row r="127" spans="1:65" s="2" customFormat="1" ht="11.25">
      <c r="A127" s="34"/>
      <c r="B127" s="35"/>
      <c r="C127" s="36"/>
      <c r="D127" s="201" t="s">
        <v>228</v>
      </c>
      <c r="E127" s="36"/>
      <c r="F127" s="202" t="s">
        <v>1387</v>
      </c>
      <c r="G127" s="36"/>
      <c r="H127" s="36"/>
      <c r="I127" s="203"/>
      <c r="J127" s="36"/>
      <c r="K127" s="36"/>
      <c r="L127" s="39"/>
      <c r="M127" s="204"/>
      <c r="N127" s="205"/>
      <c r="O127" s="71"/>
      <c r="P127" s="71"/>
      <c r="Q127" s="71"/>
      <c r="R127" s="71"/>
      <c r="S127" s="71"/>
      <c r="T127" s="72"/>
      <c r="U127" s="34"/>
      <c r="V127" s="34"/>
      <c r="W127" s="34"/>
      <c r="X127" s="34"/>
      <c r="Y127" s="34"/>
      <c r="Z127" s="34"/>
      <c r="AA127" s="34"/>
      <c r="AB127" s="34"/>
      <c r="AC127" s="34"/>
      <c r="AD127" s="34"/>
      <c r="AE127" s="34"/>
      <c r="AT127" s="17" t="s">
        <v>228</v>
      </c>
      <c r="AU127" s="17" t="s">
        <v>91</v>
      </c>
    </row>
    <row r="128" spans="1:65" s="2" customFormat="1" ht="14.45" customHeight="1">
      <c r="A128" s="34"/>
      <c r="B128" s="35"/>
      <c r="C128" s="188" t="s">
        <v>226</v>
      </c>
      <c r="D128" s="188" t="s">
        <v>222</v>
      </c>
      <c r="E128" s="189" t="s">
        <v>1389</v>
      </c>
      <c r="F128" s="190" t="s">
        <v>1390</v>
      </c>
      <c r="G128" s="191" t="s">
        <v>1364</v>
      </c>
      <c r="H128" s="192">
        <v>1</v>
      </c>
      <c r="I128" s="193"/>
      <c r="J128" s="194">
        <f>ROUND(I128*H128,2)</f>
        <v>0</v>
      </c>
      <c r="K128" s="190" t="s">
        <v>225</v>
      </c>
      <c r="L128" s="39"/>
      <c r="M128" s="195" t="s">
        <v>1</v>
      </c>
      <c r="N128" s="196" t="s">
        <v>47</v>
      </c>
      <c r="O128" s="71"/>
      <c r="P128" s="197">
        <f>O128*H128</f>
        <v>0</v>
      </c>
      <c r="Q128" s="197">
        <v>0</v>
      </c>
      <c r="R128" s="197">
        <f>Q128*H128</f>
        <v>0</v>
      </c>
      <c r="S128" s="197">
        <v>0</v>
      </c>
      <c r="T128" s="198">
        <f>S128*H128</f>
        <v>0</v>
      </c>
      <c r="U128" s="34"/>
      <c r="V128" s="34"/>
      <c r="W128" s="34"/>
      <c r="X128" s="34"/>
      <c r="Y128" s="34"/>
      <c r="Z128" s="34"/>
      <c r="AA128" s="34"/>
      <c r="AB128" s="34"/>
      <c r="AC128" s="34"/>
      <c r="AD128" s="34"/>
      <c r="AE128" s="34"/>
      <c r="AR128" s="199" t="s">
        <v>1365</v>
      </c>
      <c r="AT128" s="199" t="s">
        <v>222</v>
      </c>
      <c r="AU128" s="199" t="s">
        <v>91</v>
      </c>
      <c r="AY128" s="17" t="s">
        <v>220</v>
      </c>
      <c r="BE128" s="200">
        <f>IF(N128="základní",J128,0)</f>
        <v>0</v>
      </c>
      <c r="BF128" s="200">
        <f>IF(N128="snížená",J128,0)</f>
        <v>0</v>
      </c>
      <c r="BG128" s="200">
        <f>IF(N128="zákl. přenesená",J128,0)</f>
        <v>0</v>
      </c>
      <c r="BH128" s="200">
        <f>IF(N128="sníž. přenesená",J128,0)</f>
        <v>0</v>
      </c>
      <c r="BI128" s="200">
        <f>IF(N128="nulová",J128,0)</f>
        <v>0</v>
      </c>
      <c r="BJ128" s="17" t="s">
        <v>14</v>
      </c>
      <c r="BK128" s="200">
        <f>ROUND(I128*H128,2)</f>
        <v>0</v>
      </c>
      <c r="BL128" s="17" t="s">
        <v>1365</v>
      </c>
      <c r="BM128" s="199" t="s">
        <v>1391</v>
      </c>
    </row>
    <row r="129" spans="1:65" s="2" customFormat="1" ht="11.25">
      <c r="A129" s="34"/>
      <c r="B129" s="35"/>
      <c r="C129" s="36"/>
      <c r="D129" s="201" t="s">
        <v>228</v>
      </c>
      <c r="E129" s="36"/>
      <c r="F129" s="202" t="s">
        <v>1390</v>
      </c>
      <c r="G129" s="36"/>
      <c r="H129" s="36"/>
      <c r="I129" s="203"/>
      <c r="J129" s="36"/>
      <c r="K129" s="36"/>
      <c r="L129" s="39"/>
      <c r="M129" s="204"/>
      <c r="N129" s="205"/>
      <c r="O129" s="71"/>
      <c r="P129" s="71"/>
      <c r="Q129" s="71"/>
      <c r="R129" s="71"/>
      <c r="S129" s="71"/>
      <c r="T129" s="72"/>
      <c r="U129" s="34"/>
      <c r="V129" s="34"/>
      <c r="W129" s="34"/>
      <c r="X129" s="34"/>
      <c r="Y129" s="34"/>
      <c r="Z129" s="34"/>
      <c r="AA129" s="34"/>
      <c r="AB129" s="34"/>
      <c r="AC129" s="34"/>
      <c r="AD129" s="34"/>
      <c r="AE129" s="34"/>
      <c r="AT129" s="17" t="s">
        <v>228</v>
      </c>
      <c r="AU129" s="17" t="s">
        <v>91</v>
      </c>
    </row>
    <row r="130" spans="1:65" s="2" customFormat="1" ht="14.45" customHeight="1">
      <c r="A130" s="34"/>
      <c r="B130" s="35"/>
      <c r="C130" s="188" t="s">
        <v>260</v>
      </c>
      <c r="D130" s="188" t="s">
        <v>222</v>
      </c>
      <c r="E130" s="189" t="s">
        <v>1392</v>
      </c>
      <c r="F130" s="190" t="s">
        <v>1393</v>
      </c>
      <c r="G130" s="191" t="s">
        <v>1364</v>
      </c>
      <c r="H130" s="192">
        <v>1</v>
      </c>
      <c r="I130" s="193"/>
      <c r="J130" s="194">
        <f>ROUND(I130*H130,2)</f>
        <v>0</v>
      </c>
      <c r="K130" s="190" t="s">
        <v>225</v>
      </c>
      <c r="L130" s="39"/>
      <c r="M130" s="195" t="s">
        <v>1</v>
      </c>
      <c r="N130" s="196" t="s">
        <v>47</v>
      </c>
      <c r="O130" s="71"/>
      <c r="P130" s="197">
        <f>O130*H130</f>
        <v>0</v>
      </c>
      <c r="Q130" s="197">
        <v>0</v>
      </c>
      <c r="R130" s="197">
        <f>Q130*H130</f>
        <v>0</v>
      </c>
      <c r="S130" s="197">
        <v>0</v>
      </c>
      <c r="T130" s="198">
        <f>S130*H130</f>
        <v>0</v>
      </c>
      <c r="U130" s="34"/>
      <c r="V130" s="34"/>
      <c r="W130" s="34"/>
      <c r="X130" s="34"/>
      <c r="Y130" s="34"/>
      <c r="Z130" s="34"/>
      <c r="AA130" s="34"/>
      <c r="AB130" s="34"/>
      <c r="AC130" s="34"/>
      <c r="AD130" s="34"/>
      <c r="AE130" s="34"/>
      <c r="AR130" s="199" t="s">
        <v>1365</v>
      </c>
      <c r="AT130" s="199" t="s">
        <v>222</v>
      </c>
      <c r="AU130" s="199" t="s">
        <v>91</v>
      </c>
      <c r="AY130" s="17" t="s">
        <v>220</v>
      </c>
      <c r="BE130" s="200">
        <f>IF(N130="základní",J130,0)</f>
        <v>0</v>
      </c>
      <c r="BF130" s="200">
        <f>IF(N130="snížená",J130,0)</f>
        <v>0</v>
      </c>
      <c r="BG130" s="200">
        <f>IF(N130="zákl. přenesená",J130,0)</f>
        <v>0</v>
      </c>
      <c r="BH130" s="200">
        <f>IF(N130="sníž. přenesená",J130,0)</f>
        <v>0</v>
      </c>
      <c r="BI130" s="200">
        <f>IF(N130="nulová",J130,0)</f>
        <v>0</v>
      </c>
      <c r="BJ130" s="17" t="s">
        <v>14</v>
      </c>
      <c r="BK130" s="200">
        <f>ROUND(I130*H130,2)</f>
        <v>0</v>
      </c>
      <c r="BL130" s="17" t="s">
        <v>1365</v>
      </c>
      <c r="BM130" s="199" t="s">
        <v>1394</v>
      </c>
    </row>
    <row r="131" spans="1:65" s="2" customFormat="1" ht="11.25">
      <c r="A131" s="34"/>
      <c r="B131" s="35"/>
      <c r="C131" s="36"/>
      <c r="D131" s="201" t="s">
        <v>228</v>
      </c>
      <c r="E131" s="36"/>
      <c r="F131" s="202" t="s">
        <v>1393</v>
      </c>
      <c r="G131" s="36"/>
      <c r="H131" s="36"/>
      <c r="I131" s="203"/>
      <c r="J131" s="36"/>
      <c r="K131" s="36"/>
      <c r="L131" s="39"/>
      <c r="M131" s="204"/>
      <c r="N131" s="205"/>
      <c r="O131" s="71"/>
      <c r="P131" s="71"/>
      <c r="Q131" s="71"/>
      <c r="R131" s="71"/>
      <c r="S131" s="71"/>
      <c r="T131" s="72"/>
      <c r="U131" s="34"/>
      <c r="V131" s="34"/>
      <c r="W131" s="34"/>
      <c r="X131" s="34"/>
      <c r="Y131" s="34"/>
      <c r="Z131" s="34"/>
      <c r="AA131" s="34"/>
      <c r="AB131" s="34"/>
      <c r="AC131" s="34"/>
      <c r="AD131" s="34"/>
      <c r="AE131" s="34"/>
      <c r="AT131" s="17" t="s">
        <v>228</v>
      </c>
      <c r="AU131" s="17" t="s">
        <v>91</v>
      </c>
    </row>
    <row r="132" spans="1:65" s="2" customFormat="1" ht="14.45" customHeight="1">
      <c r="A132" s="34"/>
      <c r="B132" s="35"/>
      <c r="C132" s="188" t="s">
        <v>269</v>
      </c>
      <c r="D132" s="188" t="s">
        <v>222</v>
      </c>
      <c r="E132" s="189" t="s">
        <v>1395</v>
      </c>
      <c r="F132" s="190" t="s">
        <v>1396</v>
      </c>
      <c r="G132" s="191" t="s">
        <v>1364</v>
      </c>
      <c r="H132" s="192">
        <v>1</v>
      </c>
      <c r="I132" s="193"/>
      <c r="J132" s="194">
        <f>ROUND(I132*H132,2)</f>
        <v>0</v>
      </c>
      <c r="K132" s="190" t="s">
        <v>225</v>
      </c>
      <c r="L132" s="39"/>
      <c r="M132" s="195" t="s">
        <v>1</v>
      </c>
      <c r="N132" s="196" t="s">
        <v>47</v>
      </c>
      <c r="O132" s="71"/>
      <c r="P132" s="197">
        <f>O132*H132</f>
        <v>0</v>
      </c>
      <c r="Q132" s="197">
        <v>0</v>
      </c>
      <c r="R132" s="197">
        <f>Q132*H132</f>
        <v>0</v>
      </c>
      <c r="S132" s="197">
        <v>0</v>
      </c>
      <c r="T132" s="198">
        <f>S132*H132</f>
        <v>0</v>
      </c>
      <c r="U132" s="34"/>
      <c r="V132" s="34"/>
      <c r="W132" s="34"/>
      <c r="X132" s="34"/>
      <c r="Y132" s="34"/>
      <c r="Z132" s="34"/>
      <c r="AA132" s="34"/>
      <c r="AB132" s="34"/>
      <c r="AC132" s="34"/>
      <c r="AD132" s="34"/>
      <c r="AE132" s="34"/>
      <c r="AR132" s="199" t="s">
        <v>1365</v>
      </c>
      <c r="AT132" s="199" t="s">
        <v>222</v>
      </c>
      <c r="AU132" s="199" t="s">
        <v>91</v>
      </c>
      <c r="AY132" s="17" t="s">
        <v>220</v>
      </c>
      <c r="BE132" s="200">
        <f>IF(N132="základní",J132,0)</f>
        <v>0</v>
      </c>
      <c r="BF132" s="200">
        <f>IF(N132="snížená",J132,0)</f>
        <v>0</v>
      </c>
      <c r="BG132" s="200">
        <f>IF(N132="zákl. přenesená",J132,0)</f>
        <v>0</v>
      </c>
      <c r="BH132" s="200">
        <f>IF(N132="sníž. přenesená",J132,0)</f>
        <v>0</v>
      </c>
      <c r="BI132" s="200">
        <f>IF(N132="nulová",J132,0)</f>
        <v>0</v>
      </c>
      <c r="BJ132" s="17" t="s">
        <v>14</v>
      </c>
      <c r="BK132" s="200">
        <f>ROUND(I132*H132,2)</f>
        <v>0</v>
      </c>
      <c r="BL132" s="17" t="s">
        <v>1365</v>
      </c>
      <c r="BM132" s="199" t="s">
        <v>1397</v>
      </c>
    </row>
    <row r="133" spans="1:65" s="2" customFormat="1" ht="11.25">
      <c r="A133" s="34"/>
      <c r="B133" s="35"/>
      <c r="C133" s="36"/>
      <c r="D133" s="201" t="s">
        <v>228</v>
      </c>
      <c r="E133" s="36"/>
      <c r="F133" s="202" t="s">
        <v>1396</v>
      </c>
      <c r="G133" s="36"/>
      <c r="H133" s="36"/>
      <c r="I133" s="203"/>
      <c r="J133" s="36"/>
      <c r="K133" s="36"/>
      <c r="L133" s="39"/>
      <c r="M133" s="204"/>
      <c r="N133" s="205"/>
      <c r="O133" s="71"/>
      <c r="P133" s="71"/>
      <c r="Q133" s="71"/>
      <c r="R133" s="71"/>
      <c r="S133" s="71"/>
      <c r="T133" s="72"/>
      <c r="U133" s="34"/>
      <c r="V133" s="34"/>
      <c r="W133" s="34"/>
      <c r="X133" s="34"/>
      <c r="Y133" s="34"/>
      <c r="Z133" s="34"/>
      <c r="AA133" s="34"/>
      <c r="AB133" s="34"/>
      <c r="AC133" s="34"/>
      <c r="AD133" s="34"/>
      <c r="AE133" s="34"/>
      <c r="AT133" s="17" t="s">
        <v>228</v>
      </c>
      <c r="AU133" s="17" t="s">
        <v>91</v>
      </c>
    </row>
    <row r="134" spans="1:65" s="2" customFormat="1" ht="14.45" customHeight="1">
      <c r="A134" s="34"/>
      <c r="B134" s="35"/>
      <c r="C134" s="188" t="s">
        <v>277</v>
      </c>
      <c r="D134" s="188" t="s">
        <v>222</v>
      </c>
      <c r="E134" s="189" t="s">
        <v>1398</v>
      </c>
      <c r="F134" s="190" t="s">
        <v>1399</v>
      </c>
      <c r="G134" s="191" t="s">
        <v>1364</v>
      </c>
      <c r="H134" s="192">
        <v>1</v>
      </c>
      <c r="I134" s="193"/>
      <c r="J134" s="194">
        <f>ROUND(I134*H134,2)</f>
        <v>0</v>
      </c>
      <c r="K134" s="190" t="s">
        <v>225</v>
      </c>
      <c r="L134" s="39"/>
      <c r="M134" s="195" t="s">
        <v>1</v>
      </c>
      <c r="N134" s="196" t="s">
        <v>47</v>
      </c>
      <c r="O134" s="71"/>
      <c r="P134" s="197">
        <f>O134*H134</f>
        <v>0</v>
      </c>
      <c r="Q134" s="197">
        <v>0</v>
      </c>
      <c r="R134" s="197">
        <f>Q134*H134</f>
        <v>0</v>
      </c>
      <c r="S134" s="197">
        <v>0</v>
      </c>
      <c r="T134" s="198">
        <f>S134*H134</f>
        <v>0</v>
      </c>
      <c r="U134" s="34"/>
      <c r="V134" s="34"/>
      <c r="W134" s="34"/>
      <c r="X134" s="34"/>
      <c r="Y134" s="34"/>
      <c r="Z134" s="34"/>
      <c r="AA134" s="34"/>
      <c r="AB134" s="34"/>
      <c r="AC134" s="34"/>
      <c r="AD134" s="34"/>
      <c r="AE134" s="34"/>
      <c r="AR134" s="199" t="s">
        <v>1365</v>
      </c>
      <c r="AT134" s="199" t="s">
        <v>222</v>
      </c>
      <c r="AU134" s="199" t="s">
        <v>91</v>
      </c>
      <c r="AY134" s="17" t="s">
        <v>220</v>
      </c>
      <c r="BE134" s="200">
        <f>IF(N134="základní",J134,0)</f>
        <v>0</v>
      </c>
      <c r="BF134" s="200">
        <f>IF(N134="snížená",J134,0)</f>
        <v>0</v>
      </c>
      <c r="BG134" s="200">
        <f>IF(N134="zákl. přenesená",J134,0)</f>
        <v>0</v>
      </c>
      <c r="BH134" s="200">
        <f>IF(N134="sníž. přenesená",J134,0)</f>
        <v>0</v>
      </c>
      <c r="BI134" s="200">
        <f>IF(N134="nulová",J134,0)</f>
        <v>0</v>
      </c>
      <c r="BJ134" s="17" t="s">
        <v>14</v>
      </c>
      <c r="BK134" s="200">
        <f>ROUND(I134*H134,2)</f>
        <v>0</v>
      </c>
      <c r="BL134" s="17" t="s">
        <v>1365</v>
      </c>
      <c r="BM134" s="199" t="s">
        <v>1400</v>
      </c>
    </row>
    <row r="135" spans="1:65" s="2" customFormat="1" ht="11.25">
      <c r="A135" s="34"/>
      <c r="B135" s="35"/>
      <c r="C135" s="36"/>
      <c r="D135" s="201" t="s">
        <v>228</v>
      </c>
      <c r="E135" s="36"/>
      <c r="F135" s="202" t="s">
        <v>1399</v>
      </c>
      <c r="G135" s="36"/>
      <c r="H135" s="36"/>
      <c r="I135" s="203"/>
      <c r="J135" s="36"/>
      <c r="K135" s="36"/>
      <c r="L135" s="39"/>
      <c r="M135" s="204"/>
      <c r="N135" s="205"/>
      <c r="O135" s="71"/>
      <c r="P135" s="71"/>
      <c r="Q135" s="71"/>
      <c r="R135" s="71"/>
      <c r="S135" s="71"/>
      <c r="T135" s="72"/>
      <c r="U135" s="34"/>
      <c r="V135" s="34"/>
      <c r="W135" s="34"/>
      <c r="X135" s="34"/>
      <c r="Y135" s="34"/>
      <c r="Z135" s="34"/>
      <c r="AA135" s="34"/>
      <c r="AB135" s="34"/>
      <c r="AC135" s="34"/>
      <c r="AD135" s="34"/>
      <c r="AE135" s="34"/>
      <c r="AT135" s="17" t="s">
        <v>228</v>
      </c>
      <c r="AU135" s="17" t="s">
        <v>91</v>
      </c>
    </row>
    <row r="136" spans="1:65" s="2" customFormat="1" ht="14.45" customHeight="1">
      <c r="A136" s="34"/>
      <c r="B136" s="35"/>
      <c r="C136" s="188" t="s">
        <v>283</v>
      </c>
      <c r="D136" s="188" t="s">
        <v>222</v>
      </c>
      <c r="E136" s="189" t="s">
        <v>1401</v>
      </c>
      <c r="F136" s="190" t="s">
        <v>1402</v>
      </c>
      <c r="G136" s="191" t="s">
        <v>1364</v>
      </c>
      <c r="H136" s="192">
        <v>1</v>
      </c>
      <c r="I136" s="193"/>
      <c r="J136" s="194">
        <f>ROUND(I136*H136,2)</f>
        <v>0</v>
      </c>
      <c r="K136" s="190" t="s">
        <v>1</v>
      </c>
      <c r="L136" s="39"/>
      <c r="M136" s="195" t="s">
        <v>1</v>
      </c>
      <c r="N136" s="196" t="s">
        <v>47</v>
      </c>
      <c r="O136" s="71"/>
      <c r="P136" s="197">
        <f>O136*H136</f>
        <v>0</v>
      </c>
      <c r="Q136" s="197">
        <v>0</v>
      </c>
      <c r="R136" s="197">
        <f>Q136*H136</f>
        <v>0</v>
      </c>
      <c r="S136" s="197">
        <v>0</v>
      </c>
      <c r="T136" s="198">
        <f>S136*H136</f>
        <v>0</v>
      </c>
      <c r="U136" s="34"/>
      <c r="V136" s="34"/>
      <c r="W136" s="34"/>
      <c r="X136" s="34"/>
      <c r="Y136" s="34"/>
      <c r="Z136" s="34"/>
      <c r="AA136" s="34"/>
      <c r="AB136" s="34"/>
      <c r="AC136" s="34"/>
      <c r="AD136" s="34"/>
      <c r="AE136" s="34"/>
      <c r="AR136" s="199" t="s">
        <v>1365</v>
      </c>
      <c r="AT136" s="199" t="s">
        <v>222</v>
      </c>
      <c r="AU136" s="199" t="s">
        <v>91</v>
      </c>
      <c r="AY136" s="17" t="s">
        <v>220</v>
      </c>
      <c r="BE136" s="200">
        <f>IF(N136="základní",J136,0)</f>
        <v>0</v>
      </c>
      <c r="BF136" s="200">
        <f>IF(N136="snížená",J136,0)</f>
        <v>0</v>
      </c>
      <c r="BG136" s="200">
        <f>IF(N136="zákl. přenesená",J136,0)</f>
        <v>0</v>
      </c>
      <c r="BH136" s="200">
        <f>IF(N136="sníž. přenesená",J136,0)</f>
        <v>0</v>
      </c>
      <c r="BI136" s="200">
        <f>IF(N136="nulová",J136,0)</f>
        <v>0</v>
      </c>
      <c r="BJ136" s="17" t="s">
        <v>14</v>
      </c>
      <c r="BK136" s="200">
        <f>ROUND(I136*H136,2)</f>
        <v>0</v>
      </c>
      <c r="BL136" s="17" t="s">
        <v>1365</v>
      </c>
      <c r="BM136" s="199" t="s">
        <v>1403</v>
      </c>
    </row>
    <row r="137" spans="1:65" s="2" customFormat="1" ht="11.25">
      <c r="A137" s="34"/>
      <c r="B137" s="35"/>
      <c r="C137" s="36"/>
      <c r="D137" s="201" t="s">
        <v>228</v>
      </c>
      <c r="E137" s="36"/>
      <c r="F137" s="202" t="s">
        <v>1402</v>
      </c>
      <c r="G137" s="36"/>
      <c r="H137" s="36"/>
      <c r="I137" s="203"/>
      <c r="J137" s="36"/>
      <c r="K137" s="36"/>
      <c r="L137" s="39"/>
      <c r="M137" s="204"/>
      <c r="N137" s="205"/>
      <c r="O137" s="71"/>
      <c r="P137" s="71"/>
      <c r="Q137" s="71"/>
      <c r="R137" s="71"/>
      <c r="S137" s="71"/>
      <c r="T137" s="72"/>
      <c r="U137" s="34"/>
      <c r="V137" s="34"/>
      <c r="W137" s="34"/>
      <c r="X137" s="34"/>
      <c r="Y137" s="34"/>
      <c r="Z137" s="34"/>
      <c r="AA137" s="34"/>
      <c r="AB137" s="34"/>
      <c r="AC137" s="34"/>
      <c r="AD137" s="34"/>
      <c r="AE137" s="34"/>
      <c r="AT137" s="17" t="s">
        <v>228</v>
      </c>
      <c r="AU137" s="17" t="s">
        <v>91</v>
      </c>
    </row>
    <row r="138" spans="1:65" s="2" customFormat="1" ht="29.25">
      <c r="A138" s="34"/>
      <c r="B138" s="35"/>
      <c r="C138" s="36"/>
      <c r="D138" s="201" t="s">
        <v>535</v>
      </c>
      <c r="E138" s="36"/>
      <c r="F138" s="206" t="s">
        <v>1404</v>
      </c>
      <c r="G138" s="36"/>
      <c r="H138" s="36"/>
      <c r="I138" s="203"/>
      <c r="J138" s="36"/>
      <c r="K138" s="36"/>
      <c r="L138" s="39"/>
      <c r="M138" s="204"/>
      <c r="N138" s="205"/>
      <c r="O138" s="71"/>
      <c r="P138" s="71"/>
      <c r="Q138" s="71"/>
      <c r="R138" s="71"/>
      <c r="S138" s="71"/>
      <c r="T138" s="72"/>
      <c r="U138" s="34"/>
      <c r="V138" s="34"/>
      <c r="W138" s="34"/>
      <c r="X138" s="34"/>
      <c r="Y138" s="34"/>
      <c r="Z138" s="34"/>
      <c r="AA138" s="34"/>
      <c r="AB138" s="34"/>
      <c r="AC138" s="34"/>
      <c r="AD138" s="34"/>
      <c r="AE138" s="34"/>
      <c r="AT138" s="17" t="s">
        <v>535</v>
      </c>
      <c r="AU138" s="17" t="s">
        <v>91</v>
      </c>
    </row>
    <row r="139" spans="1:65" s="2" customFormat="1" ht="14.45" customHeight="1">
      <c r="A139" s="34"/>
      <c r="B139" s="35"/>
      <c r="C139" s="188" t="s">
        <v>289</v>
      </c>
      <c r="D139" s="188" t="s">
        <v>222</v>
      </c>
      <c r="E139" s="189" t="s">
        <v>1405</v>
      </c>
      <c r="F139" s="190" t="s">
        <v>1406</v>
      </c>
      <c r="G139" s="191" t="s">
        <v>1364</v>
      </c>
      <c r="H139" s="192">
        <v>1</v>
      </c>
      <c r="I139" s="193"/>
      <c r="J139" s="194">
        <f>ROUND(I139*H139,2)</f>
        <v>0</v>
      </c>
      <c r="K139" s="190" t="s">
        <v>1</v>
      </c>
      <c r="L139" s="39"/>
      <c r="M139" s="195" t="s">
        <v>1</v>
      </c>
      <c r="N139" s="196" t="s">
        <v>47</v>
      </c>
      <c r="O139" s="71"/>
      <c r="P139" s="197">
        <f>O139*H139</f>
        <v>0</v>
      </c>
      <c r="Q139" s="197">
        <v>0</v>
      </c>
      <c r="R139" s="197">
        <f>Q139*H139</f>
        <v>0</v>
      </c>
      <c r="S139" s="197">
        <v>0</v>
      </c>
      <c r="T139" s="198">
        <f>S139*H139</f>
        <v>0</v>
      </c>
      <c r="U139" s="34"/>
      <c r="V139" s="34"/>
      <c r="W139" s="34"/>
      <c r="X139" s="34"/>
      <c r="Y139" s="34"/>
      <c r="Z139" s="34"/>
      <c r="AA139" s="34"/>
      <c r="AB139" s="34"/>
      <c r="AC139" s="34"/>
      <c r="AD139" s="34"/>
      <c r="AE139" s="34"/>
      <c r="AR139" s="199" t="s">
        <v>1365</v>
      </c>
      <c r="AT139" s="199" t="s">
        <v>222</v>
      </c>
      <c r="AU139" s="199" t="s">
        <v>91</v>
      </c>
      <c r="AY139" s="17" t="s">
        <v>220</v>
      </c>
      <c r="BE139" s="200">
        <f>IF(N139="základní",J139,0)</f>
        <v>0</v>
      </c>
      <c r="BF139" s="200">
        <f>IF(N139="snížená",J139,0)</f>
        <v>0</v>
      </c>
      <c r="BG139" s="200">
        <f>IF(N139="zákl. přenesená",J139,0)</f>
        <v>0</v>
      </c>
      <c r="BH139" s="200">
        <f>IF(N139="sníž. přenesená",J139,0)</f>
        <v>0</v>
      </c>
      <c r="BI139" s="200">
        <f>IF(N139="nulová",J139,0)</f>
        <v>0</v>
      </c>
      <c r="BJ139" s="17" t="s">
        <v>14</v>
      </c>
      <c r="BK139" s="200">
        <f>ROUND(I139*H139,2)</f>
        <v>0</v>
      </c>
      <c r="BL139" s="17" t="s">
        <v>1365</v>
      </c>
      <c r="BM139" s="199" t="s">
        <v>1407</v>
      </c>
    </row>
    <row r="140" spans="1:65" s="2" customFormat="1" ht="11.25">
      <c r="A140" s="34"/>
      <c r="B140" s="35"/>
      <c r="C140" s="36"/>
      <c r="D140" s="201" t="s">
        <v>228</v>
      </c>
      <c r="E140" s="36"/>
      <c r="F140" s="202" t="s">
        <v>1406</v>
      </c>
      <c r="G140" s="36"/>
      <c r="H140" s="36"/>
      <c r="I140" s="203"/>
      <c r="J140" s="36"/>
      <c r="K140" s="36"/>
      <c r="L140" s="39"/>
      <c r="M140" s="204"/>
      <c r="N140" s="205"/>
      <c r="O140" s="71"/>
      <c r="P140" s="71"/>
      <c r="Q140" s="71"/>
      <c r="R140" s="71"/>
      <c r="S140" s="71"/>
      <c r="T140" s="72"/>
      <c r="U140" s="34"/>
      <c r="V140" s="34"/>
      <c r="W140" s="34"/>
      <c r="X140" s="34"/>
      <c r="Y140" s="34"/>
      <c r="Z140" s="34"/>
      <c r="AA140" s="34"/>
      <c r="AB140" s="34"/>
      <c r="AC140" s="34"/>
      <c r="AD140" s="34"/>
      <c r="AE140" s="34"/>
      <c r="AT140" s="17" t="s">
        <v>228</v>
      </c>
      <c r="AU140" s="17" t="s">
        <v>91</v>
      </c>
    </row>
    <row r="141" spans="1:65" s="2" customFormat="1" ht="14.45" customHeight="1">
      <c r="A141" s="34"/>
      <c r="B141" s="35"/>
      <c r="C141" s="188" t="s">
        <v>296</v>
      </c>
      <c r="D141" s="188" t="s">
        <v>222</v>
      </c>
      <c r="E141" s="189" t="s">
        <v>1408</v>
      </c>
      <c r="F141" s="190" t="s">
        <v>1409</v>
      </c>
      <c r="G141" s="191" t="s">
        <v>1364</v>
      </c>
      <c r="H141" s="192">
        <v>1</v>
      </c>
      <c r="I141" s="193"/>
      <c r="J141" s="194">
        <f>ROUND(I141*H141,2)</f>
        <v>0</v>
      </c>
      <c r="K141" s="190" t="s">
        <v>1</v>
      </c>
      <c r="L141" s="39"/>
      <c r="M141" s="195" t="s">
        <v>1</v>
      </c>
      <c r="N141" s="196" t="s">
        <v>47</v>
      </c>
      <c r="O141" s="71"/>
      <c r="P141" s="197">
        <f>O141*H141</f>
        <v>0</v>
      </c>
      <c r="Q141" s="197">
        <v>0</v>
      </c>
      <c r="R141" s="197">
        <f>Q141*H141</f>
        <v>0</v>
      </c>
      <c r="S141" s="197">
        <v>0</v>
      </c>
      <c r="T141" s="198">
        <f>S141*H141</f>
        <v>0</v>
      </c>
      <c r="U141" s="34"/>
      <c r="V141" s="34"/>
      <c r="W141" s="34"/>
      <c r="X141" s="34"/>
      <c r="Y141" s="34"/>
      <c r="Z141" s="34"/>
      <c r="AA141" s="34"/>
      <c r="AB141" s="34"/>
      <c r="AC141" s="34"/>
      <c r="AD141" s="34"/>
      <c r="AE141" s="34"/>
      <c r="AR141" s="199" t="s">
        <v>1365</v>
      </c>
      <c r="AT141" s="199" t="s">
        <v>222</v>
      </c>
      <c r="AU141" s="199" t="s">
        <v>91</v>
      </c>
      <c r="AY141" s="17" t="s">
        <v>220</v>
      </c>
      <c r="BE141" s="200">
        <f>IF(N141="základní",J141,0)</f>
        <v>0</v>
      </c>
      <c r="BF141" s="200">
        <f>IF(N141="snížená",J141,0)</f>
        <v>0</v>
      </c>
      <c r="BG141" s="200">
        <f>IF(N141="zákl. přenesená",J141,0)</f>
        <v>0</v>
      </c>
      <c r="BH141" s="200">
        <f>IF(N141="sníž. přenesená",J141,0)</f>
        <v>0</v>
      </c>
      <c r="BI141" s="200">
        <f>IF(N141="nulová",J141,0)</f>
        <v>0</v>
      </c>
      <c r="BJ141" s="17" t="s">
        <v>14</v>
      </c>
      <c r="BK141" s="200">
        <f>ROUND(I141*H141,2)</f>
        <v>0</v>
      </c>
      <c r="BL141" s="17" t="s">
        <v>1365</v>
      </c>
      <c r="BM141" s="199" t="s">
        <v>1410</v>
      </c>
    </row>
    <row r="142" spans="1:65" s="2" customFormat="1" ht="11.25">
      <c r="A142" s="34"/>
      <c r="B142" s="35"/>
      <c r="C142" s="36"/>
      <c r="D142" s="201" t="s">
        <v>228</v>
      </c>
      <c r="E142" s="36"/>
      <c r="F142" s="202" t="s">
        <v>1409</v>
      </c>
      <c r="G142" s="36"/>
      <c r="H142" s="36"/>
      <c r="I142" s="203"/>
      <c r="J142" s="36"/>
      <c r="K142" s="36"/>
      <c r="L142" s="39"/>
      <c r="M142" s="204"/>
      <c r="N142" s="205"/>
      <c r="O142" s="71"/>
      <c r="P142" s="71"/>
      <c r="Q142" s="71"/>
      <c r="R142" s="71"/>
      <c r="S142" s="71"/>
      <c r="T142" s="72"/>
      <c r="U142" s="34"/>
      <c r="V142" s="34"/>
      <c r="W142" s="34"/>
      <c r="X142" s="34"/>
      <c r="Y142" s="34"/>
      <c r="Z142" s="34"/>
      <c r="AA142" s="34"/>
      <c r="AB142" s="34"/>
      <c r="AC142" s="34"/>
      <c r="AD142" s="34"/>
      <c r="AE142" s="34"/>
      <c r="AT142" s="17" t="s">
        <v>228</v>
      </c>
      <c r="AU142" s="17" t="s">
        <v>91</v>
      </c>
    </row>
    <row r="143" spans="1:65" s="12" customFormat="1" ht="22.9" customHeight="1">
      <c r="B143" s="172"/>
      <c r="C143" s="173"/>
      <c r="D143" s="174" t="s">
        <v>81</v>
      </c>
      <c r="E143" s="186" t="s">
        <v>1411</v>
      </c>
      <c r="F143" s="186" t="s">
        <v>1412</v>
      </c>
      <c r="G143" s="173"/>
      <c r="H143" s="173"/>
      <c r="I143" s="176"/>
      <c r="J143" s="187">
        <f>BK143</f>
        <v>0</v>
      </c>
      <c r="K143" s="173"/>
      <c r="L143" s="178"/>
      <c r="M143" s="179"/>
      <c r="N143" s="180"/>
      <c r="O143" s="180"/>
      <c r="P143" s="181">
        <f>SUM(P144:P147)</f>
        <v>0</v>
      </c>
      <c r="Q143" s="180"/>
      <c r="R143" s="181">
        <f>SUM(R144:R147)</f>
        <v>0</v>
      </c>
      <c r="S143" s="180"/>
      <c r="T143" s="182">
        <f>SUM(T144:T147)</f>
        <v>0</v>
      </c>
      <c r="AR143" s="183" t="s">
        <v>260</v>
      </c>
      <c r="AT143" s="184" t="s">
        <v>81</v>
      </c>
      <c r="AU143" s="184" t="s">
        <v>14</v>
      </c>
      <c r="AY143" s="183" t="s">
        <v>220</v>
      </c>
      <c r="BK143" s="185">
        <f>SUM(BK144:BK147)</f>
        <v>0</v>
      </c>
    </row>
    <row r="144" spans="1:65" s="2" customFormat="1" ht="14.45" customHeight="1">
      <c r="A144" s="34"/>
      <c r="B144" s="35"/>
      <c r="C144" s="188" t="s">
        <v>303</v>
      </c>
      <c r="D144" s="188" t="s">
        <v>222</v>
      </c>
      <c r="E144" s="189" t="s">
        <v>1413</v>
      </c>
      <c r="F144" s="190" t="s">
        <v>1414</v>
      </c>
      <c r="G144" s="191" t="s">
        <v>1364</v>
      </c>
      <c r="H144" s="192">
        <v>1</v>
      </c>
      <c r="I144" s="193"/>
      <c r="J144" s="194">
        <f>ROUND(I144*H144,2)</f>
        <v>0</v>
      </c>
      <c r="K144" s="190" t="s">
        <v>225</v>
      </c>
      <c r="L144" s="39"/>
      <c r="M144" s="195" t="s">
        <v>1</v>
      </c>
      <c r="N144" s="196" t="s">
        <v>47</v>
      </c>
      <c r="O144" s="71"/>
      <c r="P144" s="197">
        <f>O144*H144</f>
        <v>0</v>
      </c>
      <c r="Q144" s="197">
        <v>0</v>
      </c>
      <c r="R144" s="197">
        <f>Q144*H144</f>
        <v>0</v>
      </c>
      <c r="S144" s="197">
        <v>0</v>
      </c>
      <c r="T144" s="198">
        <f>S144*H144</f>
        <v>0</v>
      </c>
      <c r="U144" s="34"/>
      <c r="V144" s="34"/>
      <c r="W144" s="34"/>
      <c r="X144" s="34"/>
      <c r="Y144" s="34"/>
      <c r="Z144" s="34"/>
      <c r="AA144" s="34"/>
      <c r="AB144" s="34"/>
      <c r="AC144" s="34"/>
      <c r="AD144" s="34"/>
      <c r="AE144" s="34"/>
      <c r="AR144" s="199" t="s">
        <v>1365</v>
      </c>
      <c r="AT144" s="199" t="s">
        <v>222</v>
      </c>
      <c r="AU144" s="199" t="s">
        <v>91</v>
      </c>
      <c r="AY144" s="17" t="s">
        <v>220</v>
      </c>
      <c r="BE144" s="200">
        <f>IF(N144="základní",J144,0)</f>
        <v>0</v>
      </c>
      <c r="BF144" s="200">
        <f>IF(N144="snížená",J144,0)</f>
        <v>0</v>
      </c>
      <c r="BG144" s="200">
        <f>IF(N144="zákl. přenesená",J144,0)</f>
        <v>0</v>
      </c>
      <c r="BH144" s="200">
        <f>IF(N144="sníž. přenesená",J144,0)</f>
        <v>0</v>
      </c>
      <c r="BI144" s="200">
        <f>IF(N144="nulová",J144,0)</f>
        <v>0</v>
      </c>
      <c r="BJ144" s="17" t="s">
        <v>14</v>
      </c>
      <c r="BK144" s="200">
        <f>ROUND(I144*H144,2)</f>
        <v>0</v>
      </c>
      <c r="BL144" s="17" t="s">
        <v>1365</v>
      </c>
      <c r="BM144" s="199" t="s">
        <v>1415</v>
      </c>
    </row>
    <row r="145" spans="1:65" s="2" customFormat="1" ht="11.25">
      <c r="A145" s="34"/>
      <c r="B145" s="35"/>
      <c r="C145" s="36"/>
      <c r="D145" s="201" t="s">
        <v>228</v>
      </c>
      <c r="E145" s="36"/>
      <c r="F145" s="202" t="s">
        <v>1414</v>
      </c>
      <c r="G145" s="36"/>
      <c r="H145" s="36"/>
      <c r="I145" s="203"/>
      <c r="J145" s="36"/>
      <c r="K145" s="36"/>
      <c r="L145" s="39"/>
      <c r="M145" s="204"/>
      <c r="N145" s="205"/>
      <c r="O145" s="71"/>
      <c r="P145" s="71"/>
      <c r="Q145" s="71"/>
      <c r="R145" s="71"/>
      <c r="S145" s="71"/>
      <c r="T145" s="72"/>
      <c r="U145" s="34"/>
      <c r="V145" s="34"/>
      <c r="W145" s="34"/>
      <c r="X145" s="34"/>
      <c r="Y145" s="34"/>
      <c r="Z145" s="34"/>
      <c r="AA145" s="34"/>
      <c r="AB145" s="34"/>
      <c r="AC145" s="34"/>
      <c r="AD145" s="34"/>
      <c r="AE145" s="34"/>
      <c r="AT145" s="17" t="s">
        <v>228</v>
      </c>
      <c r="AU145" s="17" t="s">
        <v>91</v>
      </c>
    </row>
    <row r="146" spans="1:65" s="2" customFormat="1" ht="14.45" customHeight="1">
      <c r="A146" s="34"/>
      <c r="B146" s="35"/>
      <c r="C146" s="188" t="s">
        <v>312</v>
      </c>
      <c r="D146" s="188" t="s">
        <v>222</v>
      </c>
      <c r="E146" s="189" t="s">
        <v>1416</v>
      </c>
      <c r="F146" s="190" t="s">
        <v>1417</v>
      </c>
      <c r="G146" s="191" t="s">
        <v>1364</v>
      </c>
      <c r="H146" s="192">
        <v>1</v>
      </c>
      <c r="I146" s="193"/>
      <c r="J146" s="194">
        <f>ROUND(I146*H146,2)</f>
        <v>0</v>
      </c>
      <c r="K146" s="190" t="s">
        <v>1</v>
      </c>
      <c r="L146" s="39"/>
      <c r="M146" s="195" t="s">
        <v>1</v>
      </c>
      <c r="N146" s="196" t="s">
        <v>47</v>
      </c>
      <c r="O146" s="71"/>
      <c r="P146" s="197">
        <f>O146*H146</f>
        <v>0</v>
      </c>
      <c r="Q146" s="197">
        <v>0</v>
      </c>
      <c r="R146" s="197">
        <f>Q146*H146</f>
        <v>0</v>
      </c>
      <c r="S146" s="197">
        <v>0</v>
      </c>
      <c r="T146" s="198">
        <f>S146*H146</f>
        <v>0</v>
      </c>
      <c r="U146" s="34"/>
      <c r="V146" s="34"/>
      <c r="W146" s="34"/>
      <c r="X146" s="34"/>
      <c r="Y146" s="34"/>
      <c r="Z146" s="34"/>
      <c r="AA146" s="34"/>
      <c r="AB146" s="34"/>
      <c r="AC146" s="34"/>
      <c r="AD146" s="34"/>
      <c r="AE146" s="34"/>
      <c r="AR146" s="199" t="s">
        <v>1365</v>
      </c>
      <c r="AT146" s="199" t="s">
        <v>222</v>
      </c>
      <c r="AU146" s="199" t="s">
        <v>91</v>
      </c>
      <c r="AY146" s="17" t="s">
        <v>220</v>
      </c>
      <c r="BE146" s="200">
        <f>IF(N146="základní",J146,0)</f>
        <v>0</v>
      </c>
      <c r="BF146" s="200">
        <f>IF(N146="snížená",J146,0)</f>
        <v>0</v>
      </c>
      <c r="BG146" s="200">
        <f>IF(N146="zákl. přenesená",J146,0)</f>
        <v>0</v>
      </c>
      <c r="BH146" s="200">
        <f>IF(N146="sníž. přenesená",J146,0)</f>
        <v>0</v>
      </c>
      <c r="BI146" s="200">
        <f>IF(N146="nulová",J146,0)</f>
        <v>0</v>
      </c>
      <c r="BJ146" s="17" t="s">
        <v>14</v>
      </c>
      <c r="BK146" s="200">
        <f>ROUND(I146*H146,2)</f>
        <v>0</v>
      </c>
      <c r="BL146" s="17" t="s">
        <v>1365</v>
      </c>
      <c r="BM146" s="199" t="s">
        <v>1418</v>
      </c>
    </row>
    <row r="147" spans="1:65" s="2" customFormat="1" ht="11.25">
      <c r="A147" s="34"/>
      <c r="B147" s="35"/>
      <c r="C147" s="36"/>
      <c r="D147" s="201" t="s">
        <v>228</v>
      </c>
      <c r="E147" s="36"/>
      <c r="F147" s="202" t="s">
        <v>1417</v>
      </c>
      <c r="G147" s="36"/>
      <c r="H147" s="36"/>
      <c r="I147" s="203"/>
      <c r="J147" s="36"/>
      <c r="K147" s="36"/>
      <c r="L147" s="39"/>
      <c r="M147" s="252"/>
      <c r="N147" s="253"/>
      <c r="O147" s="254"/>
      <c r="P147" s="254"/>
      <c r="Q147" s="254"/>
      <c r="R147" s="254"/>
      <c r="S147" s="254"/>
      <c r="T147" s="255"/>
      <c r="U147" s="34"/>
      <c r="V147" s="34"/>
      <c r="W147" s="34"/>
      <c r="X147" s="34"/>
      <c r="Y147" s="34"/>
      <c r="Z147" s="34"/>
      <c r="AA147" s="34"/>
      <c r="AB147" s="34"/>
      <c r="AC147" s="34"/>
      <c r="AD147" s="34"/>
      <c r="AE147" s="34"/>
      <c r="AT147" s="17" t="s">
        <v>228</v>
      </c>
      <c r="AU147" s="17" t="s">
        <v>91</v>
      </c>
    </row>
    <row r="148" spans="1:65" s="2" customFormat="1" ht="6.95" customHeight="1">
      <c r="A148" s="34"/>
      <c r="B148" s="54"/>
      <c r="C148" s="55"/>
      <c r="D148" s="55"/>
      <c r="E148" s="55"/>
      <c r="F148" s="55"/>
      <c r="G148" s="55"/>
      <c r="H148" s="55"/>
      <c r="I148" s="55"/>
      <c r="J148" s="55"/>
      <c r="K148" s="55"/>
      <c r="L148" s="39"/>
      <c r="M148" s="34"/>
      <c r="O148" s="34"/>
      <c r="P148" s="34"/>
      <c r="Q148" s="34"/>
      <c r="R148" s="34"/>
      <c r="S148" s="34"/>
      <c r="T148" s="34"/>
      <c r="U148" s="34"/>
      <c r="V148" s="34"/>
      <c r="W148" s="34"/>
      <c r="X148" s="34"/>
      <c r="Y148" s="34"/>
      <c r="Z148" s="34"/>
      <c r="AA148" s="34"/>
      <c r="AB148" s="34"/>
      <c r="AC148" s="34"/>
      <c r="AD148" s="34"/>
      <c r="AE148" s="34"/>
    </row>
  </sheetData>
  <sheetProtection algorithmName="SHA-512" hashValue="AGYvABEjwqutKeV7gB6QG4O5gqWKFEaO6L8OhvttQMkl6/qkmtRSoR9L2kyukgNgBduYrQH+CfPp4x37WPlj1Q==" saltValue="2LaMKfvuEatBlL1J3OZU4j6TZJlSRmZ6A78iucseUXN4eYhc6it9U9CJg0q5hzt2DpSOUwHMqOuRfmH5d+lcaQ==" spinCount="100000" sheet="1" objects="1" scenarios="1" formatColumns="0" formatRows="0" autoFilter="0"/>
  <autoFilter ref="C118:K147"/>
  <mergeCells count="9">
    <mergeCell ref="E87:H87"/>
    <mergeCell ref="E109:H109"/>
    <mergeCell ref="E111:H111"/>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2"/>
  <sheetViews>
    <sheetView showGridLines="0" workbookViewId="0"/>
  </sheetViews>
  <sheetFormatPr defaultRowHeight="15"/>
  <cols>
    <col min="1" max="1" width="8.33203125" style="1" customWidth="1"/>
    <col min="2" max="2" width="1.6640625" style="1" customWidth="1"/>
    <col min="3" max="3" width="25" style="1" customWidth="1"/>
    <col min="4" max="4" width="75.83203125" style="1" customWidth="1"/>
    <col min="5" max="5" width="13.33203125" style="1" customWidth="1"/>
    <col min="6" max="6" width="20" style="1" customWidth="1"/>
    <col min="7" max="7" width="1.6640625" style="1" customWidth="1"/>
    <col min="8" max="8" width="8.33203125" style="1" customWidth="1"/>
  </cols>
  <sheetData>
    <row r="1" spans="1:8" s="1" customFormat="1" ht="11.25" customHeight="1"/>
    <row r="2" spans="1:8" s="1" customFormat="1" ht="36.950000000000003" customHeight="1"/>
    <row r="3" spans="1:8" s="1" customFormat="1" ht="6.95" customHeight="1">
      <c r="B3" s="109"/>
      <c r="C3" s="110"/>
      <c r="D3" s="110"/>
      <c r="E3" s="110"/>
      <c r="F3" s="110"/>
      <c r="G3" s="110"/>
      <c r="H3" s="20"/>
    </row>
    <row r="4" spans="1:8" s="1" customFormat="1" ht="24.95" customHeight="1">
      <c r="B4" s="20"/>
      <c r="C4" s="111" t="s">
        <v>1419</v>
      </c>
      <c r="H4" s="20"/>
    </row>
    <row r="5" spans="1:8" s="1" customFormat="1" ht="12" customHeight="1">
      <c r="B5" s="20"/>
      <c r="C5" s="256" t="s">
        <v>13</v>
      </c>
      <c r="D5" s="317" t="s">
        <v>14</v>
      </c>
      <c r="E5" s="310"/>
      <c r="F5" s="310"/>
      <c r="H5" s="20"/>
    </row>
    <row r="6" spans="1:8" s="1" customFormat="1" ht="36.950000000000003" customHeight="1">
      <c r="B6" s="20"/>
      <c r="C6" s="257" t="s">
        <v>16</v>
      </c>
      <c r="D6" s="321" t="s">
        <v>17</v>
      </c>
      <c r="E6" s="310"/>
      <c r="F6" s="310"/>
      <c r="H6" s="20"/>
    </row>
    <row r="7" spans="1:8" s="1" customFormat="1" ht="16.5" customHeight="1">
      <c r="B7" s="20"/>
      <c r="C7" s="113" t="s">
        <v>22</v>
      </c>
      <c r="D7" s="115" t="str">
        <f>'Rekapitulace stavby'!AN8</f>
        <v>13. 4. 2020</v>
      </c>
      <c r="H7" s="20"/>
    </row>
    <row r="8" spans="1:8" s="2" customFormat="1" ht="10.9" customHeight="1">
      <c r="A8" s="34"/>
      <c r="B8" s="39"/>
      <c r="C8" s="34"/>
      <c r="D8" s="34"/>
      <c r="E8" s="34"/>
      <c r="F8" s="34"/>
      <c r="G8" s="34"/>
      <c r="H8" s="39"/>
    </row>
    <row r="9" spans="1:8" s="11" customFormat="1" ht="29.25" customHeight="1">
      <c r="A9" s="161"/>
      <c r="B9" s="258"/>
      <c r="C9" s="259" t="s">
        <v>63</v>
      </c>
      <c r="D9" s="260" t="s">
        <v>64</v>
      </c>
      <c r="E9" s="260" t="s">
        <v>207</v>
      </c>
      <c r="F9" s="261" t="s">
        <v>1420</v>
      </c>
      <c r="G9" s="161"/>
      <c r="H9" s="258"/>
    </row>
    <row r="10" spans="1:8" s="2" customFormat="1" ht="26.45" customHeight="1">
      <c r="A10" s="34"/>
      <c r="B10" s="39"/>
      <c r="C10" s="262" t="s">
        <v>1421</v>
      </c>
      <c r="D10" s="262" t="s">
        <v>88</v>
      </c>
      <c r="E10" s="34"/>
      <c r="F10" s="34"/>
      <c r="G10" s="34"/>
      <c r="H10" s="39"/>
    </row>
    <row r="11" spans="1:8" s="2" customFormat="1" ht="16.899999999999999" customHeight="1">
      <c r="A11" s="34"/>
      <c r="B11" s="39"/>
      <c r="C11" s="263" t="s">
        <v>101</v>
      </c>
      <c r="D11" s="264" t="s">
        <v>102</v>
      </c>
      <c r="E11" s="265" t="s">
        <v>103</v>
      </c>
      <c r="F11" s="266">
        <v>272</v>
      </c>
      <c r="G11" s="34"/>
      <c r="H11" s="39"/>
    </row>
    <row r="12" spans="1:8" s="2" customFormat="1" ht="16.899999999999999" customHeight="1">
      <c r="A12" s="34"/>
      <c r="B12" s="39"/>
      <c r="C12" s="267" t="s">
        <v>1</v>
      </c>
      <c r="D12" s="267" t="s">
        <v>858</v>
      </c>
      <c r="E12" s="17" t="s">
        <v>1</v>
      </c>
      <c r="F12" s="268">
        <v>0</v>
      </c>
      <c r="G12" s="34"/>
      <c r="H12" s="39"/>
    </row>
    <row r="13" spans="1:8" s="2" customFormat="1" ht="16.899999999999999" customHeight="1">
      <c r="A13" s="34"/>
      <c r="B13" s="39"/>
      <c r="C13" s="267" t="s">
        <v>1</v>
      </c>
      <c r="D13" s="267" t="s">
        <v>859</v>
      </c>
      <c r="E13" s="17" t="s">
        <v>1</v>
      </c>
      <c r="F13" s="268">
        <v>160</v>
      </c>
      <c r="G13" s="34"/>
      <c r="H13" s="39"/>
    </row>
    <row r="14" spans="1:8" s="2" customFormat="1" ht="16.899999999999999" customHeight="1">
      <c r="A14" s="34"/>
      <c r="B14" s="39"/>
      <c r="C14" s="267" t="s">
        <v>1</v>
      </c>
      <c r="D14" s="267" t="s">
        <v>860</v>
      </c>
      <c r="E14" s="17" t="s">
        <v>1</v>
      </c>
      <c r="F14" s="268">
        <v>22</v>
      </c>
      <c r="G14" s="34"/>
      <c r="H14" s="39"/>
    </row>
    <row r="15" spans="1:8" s="2" customFormat="1" ht="16.899999999999999" customHeight="1">
      <c r="A15" s="34"/>
      <c r="B15" s="39"/>
      <c r="C15" s="267" t="s">
        <v>1</v>
      </c>
      <c r="D15" s="267" t="s">
        <v>861</v>
      </c>
      <c r="E15" s="17" t="s">
        <v>1</v>
      </c>
      <c r="F15" s="268">
        <v>90</v>
      </c>
      <c r="G15" s="34"/>
      <c r="H15" s="39"/>
    </row>
    <row r="16" spans="1:8" s="2" customFormat="1" ht="16.899999999999999" customHeight="1">
      <c r="A16" s="34"/>
      <c r="B16" s="39"/>
      <c r="C16" s="267" t="s">
        <v>101</v>
      </c>
      <c r="D16" s="267" t="s">
        <v>233</v>
      </c>
      <c r="E16" s="17" t="s">
        <v>1</v>
      </c>
      <c r="F16" s="268">
        <v>272</v>
      </c>
      <c r="G16" s="34"/>
      <c r="H16" s="39"/>
    </row>
    <row r="17" spans="1:8" s="2" customFormat="1" ht="16.899999999999999" customHeight="1">
      <c r="A17" s="34"/>
      <c r="B17" s="39"/>
      <c r="C17" s="269" t="s">
        <v>1422</v>
      </c>
      <c r="D17" s="34"/>
      <c r="E17" s="34"/>
      <c r="F17" s="34"/>
      <c r="G17" s="34"/>
      <c r="H17" s="39"/>
    </row>
    <row r="18" spans="1:8" s="2" customFormat="1" ht="33.75">
      <c r="A18" s="34"/>
      <c r="B18" s="39"/>
      <c r="C18" s="267" t="s">
        <v>854</v>
      </c>
      <c r="D18" s="267" t="s">
        <v>855</v>
      </c>
      <c r="E18" s="17" t="s">
        <v>103</v>
      </c>
      <c r="F18" s="268">
        <v>272</v>
      </c>
      <c r="G18" s="34"/>
      <c r="H18" s="39"/>
    </row>
    <row r="19" spans="1:8" s="2" customFormat="1" ht="16.899999999999999" customHeight="1">
      <c r="A19" s="34"/>
      <c r="B19" s="39"/>
      <c r="C19" s="267" t="s">
        <v>895</v>
      </c>
      <c r="D19" s="267" t="s">
        <v>896</v>
      </c>
      <c r="E19" s="17" t="s">
        <v>131</v>
      </c>
      <c r="F19" s="268">
        <v>26.74</v>
      </c>
      <c r="G19" s="34"/>
      <c r="H19" s="39"/>
    </row>
    <row r="20" spans="1:8" s="2" customFormat="1" ht="16.899999999999999" customHeight="1">
      <c r="A20" s="34"/>
      <c r="B20" s="39"/>
      <c r="C20" s="267" t="s">
        <v>863</v>
      </c>
      <c r="D20" s="267" t="s">
        <v>864</v>
      </c>
      <c r="E20" s="17" t="s">
        <v>103</v>
      </c>
      <c r="F20" s="268">
        <v>227</v>
      </c>
      <c r="G20" s="34"/>
      <c r="H20" s="39"/>
    </row>
    <row r="21" spans="1:8" s="2" customFormat="1" ht="16.899999999999999" customHeight="1">
      <c r="A21" s="34"/>
      <c r="B21" s="39"/>
      <c r="C21" s="263" t="s">
        <v>105</v>
      </c>
      <c r="D21" s="264" t="s">
        <v>106</v>
      </c>
      <c r="E21" s="265" t="s">
        <v>103</v>
      </c>
      <c r="F21" s="266">
        <v>14</v>
      </c>
      <c r="G21" s="34"/>
      <c r="H21" s="39"/>
    </row>
    <row r="22" spans="1:8" s="2" customFormat="1" ht="16.899999999999999" customHeight="1">
      <c r="A22" s="34"/>
      <c r="B22" s="39"/>
      <c r="C22" s="267" t="s">
        <v>1</v>
      </c>
      <c r="D22" s="267" t="s">
        <v>884</v>
      </c>
      <c r="E22" s="17" t="s">
        <v>1</v>
      </c>
      <c r="F22" s="268">
        <v>0</v>
      </c>
      <c r="G22" s="34"/>
      <c r="H22" s="39"/>
    </row>
    <row r="23" spans="1:8" s="2" customFormat="1" ht="16.899999999999999" customHeight="1">
      <c r="A23" s="34"/>
      <c r="B23" s="39"/>
      <c r="C23" s="267" t="s">
        <v>1</v>
      </c>
      <c r="D23" s="267" t="s">
        <v>885</v>
      </c>
      <c r="E23" s="17" t="s">
        <v>1</v>
      </c>
      <c r="F23" s="268">
        <v>13</v>
      </c>
      <c r="G23" s="34"/>
      <c r="H23" s="39"/>
    </row>
    <row r="24" spans="1:8" s="2" customFormat="1" ht="16.899999999999999" customHeight="1">
      <c r="A24" s="34"/>
      <c r="B24" s="39"/>
      <c r="C24" s="267" t="s">
        <v>1</v>
      </c>
      <c r="D24" s="267" t="s">
        <v>886</v>
      </c>
      <c r="E24" s="17" t="s">
        <v>1</v>
      </c>
      <c r="F24" s="268">
        <v>1</v>
      </c>
      <c r="G24" s="34"/>
      <c r="H24" s="39"/>
    </row>
    <row r="25" spans="1:8" s="2" customFormat="1" ht="16.899999999999999" customHeight="1">
      <c r="A25" s="34"/>
      <c r="B25" s="39"/>
      <c r="C25" s="267" t="s">
        <v>105</v>
      </c>
      <c r="D25" s="267" t="s">
        <v>233</v>
      </c>
      <c r="E25" s="17" t="s">
        <v>1</v>
      </c>
      <c r="F25" s="268">
        <v>14</v>
      </c>
      <c r="G25" s="34"/>
      <c r="H25" s="39"/>
    </row>
    <row r="26" spans="1:8" s="2" customFormat="1" ht="16.899999999999999" customHeight="1">
      <c r="A26" s="34"/>
      <c r="B26" s="39"/>
      <c r="C26" s="269" t="s">
        <v>1422</v>
      </c>
      <c r="D26" s="34"/>
      <c r="E26" s="34"/>
      <c r="F26" s="34"/>
      <c r="G26" s="34"/>
      <c r="H26" s="39"/>
    </row>
    <row r="27" spans="1:8" s="2" customFormat="1" ht="22.5">
      <c r="A27" s="34"/>
      <c r="B27" s="39"/>
      <c r="C27" s="267" t="s">
        <v>880</v>
      </c>
      <c r="D27" s="267" t="s">
        <v>881</v>
      </c>
      <c r="E27" s="17" t="s">
        <v>103</v>
      </c>
      <c r="F27" s="268">
        <v>14</v>
      </c>
      <c r="G27" s="34"/>
      <c r="H27" s="39"/>
    </row>
    <row r="28" spans="1:8" s="2" customFormat="1" ht="16.899999999999999" customHeight="1">
      <c r="A28" s="34"/>
      <c r="B28" s="39"/>
      <c r="C28" s="267" t="s">
        <v>895</v>
      </c>
      <c r="D28" s="267" t="s">
        <v>896</v>
      </c>
      <c r="E28" s="17" t="s">
        <v>131</v>
      </c>
      <c r="F28" s="268">
        <v>26.74</v>
      </c>
      <c r="G28" s="34"/>
      <c r="H28" s="39"/>
    </row>
    <row r="29" spans="1:8" s="2" customFormat="1" ht="16.899999999999999" customHeight="1">
      <c r="A29" s="34"/>
      <c r="B29" s="39"/>
      <c r="C29" s="267" t="s">
        <v>891</v>
      </c>
      <c r="D29" s="267" t="s">
        <v>892</v>
      </c>
      <c r="E29" s="17" t="s">
        <v>103</v>
      </c>
      <c r="F29" s="268">
        <v>14</v>
      </c>
      <c r="G29" s="34"/>
      <c r="H29" s="39"/>
    </row>
    <row r="30" spans="1:8" s="2" customFormat="1" ht="16.899999999999999" customHeight="1">
      <c r="A30" s="34"/>
      <c r="B30" s="39"/>
      <c r="C30" s="263" t="s">
        <v>109</v>
      </c>
      <c r="D30" s="264" t="s">
        <v>110</v>
      </c>
      <c r="E30" s="265" t="s">
        <v>103</v>
      </c>
      <c r="F30" s="266">
        <v>0</v>
      </c>
      <c r="G30" s="34"/>
      <c r="H30" s="39"/>
    </row>
    <row r="31" spans="1:8" s="2" customFormat="1" ht="16.899999999999999" customHeight="1">
      <c r="A31" s="34"/>
      <c r="B31" s="39"/>
      <c r="C31" s="267" t="s">
        <v>1</v>
      </c>
      <c r="D31" s="267" t="s">
        <v>887</v>
      </c>
      <c r="E31" s="17" t="s">
        <v>1</v>
      </c>
      <c r="F31" s="268">
        <v>0</v>
      </c>
      <c r="G31" s="34"/>
      <c r="H31" s="39"/>
    </row>
    <row r="32" spans="1:8" s="2" customFormat="1" ht="16.899999999999999" customHeight="1">
      <c r="A32" s="34"/>
      <c r="B32" s="39"/>
      <c r="C32" s="267" t="s">
        <v>1</v>
      </c>
      <c r="D32" s="267" t="s">
        <v>888</v>
      </c>
      <c r="E32" s="17" t="s">
        <v>1</v>
      </c>
      <c r="F32" s="268">
        <v>0</v>
      </c>
      <c r="G32" s="34"/>
      <c r="H32" s="39"/>
    </row>
    <row r="33" spans="1:8" s="2" customFormat="1" ht="16.899999999999999" customHeight="1">
      <c r="A33" s="34"/>
      <c r="B33" s="39"/>
      <c r="C33" s="267" t="s">
        <v>109</v>
      </c>
      <c r="D33" s="267" t="s">
        <v>233</v>
      </c>
      <c r="E33" s="17" t="s">
        <v>1</v>
      </c>
      <c r="F33" s="268">
        <v>0</v>
      </c>
      <c r="G33" s="34"/>
      <c r="H33" s="39"/>
    </row>
    <row r="34" spans="1:8" s="2" customFormat="1" ht="16.899999999999999" customHeight="1">
      <c r="A34" s="34"/>
      <c r="B34" s="39"/>
      <c r="C34" s="269" t="s">
        <v>1422</v>
      </c>
      <c r="D34" s="34"/>
      <c r="E34" s="34"/>
      <c r="F34" s="34"/>
      <c r="G34" s="34"/>
      <c r="H34" s="39"/>
    </row>
    <row r="35" spans="1:8" s="2" customFormat="1" ht="22.5">
      <c r="A35" s="34"/>
      <c r="B35" s="39"/>
      <c r="C35" s="267" t="s">
        <v>880</v>
      </c>
      <c r="D35" s="267" t="s">
        <v>881</v>
      </c>
      <c r="E35" s="17" t="s">
        <v>103</v>
      </c>
      <c r="F35" s="268">
        <v>14</v>
      </c>
      <c r="G35" s="34"/>
      <c r="H35" s="39"/>
    </row>
    <row r="36" spans="1:8" s="2" customFormat="1" ht="16.899999999999999" customHeight="1">
      <c r="A36" s="34"/>
      <c r="B36" s="39"/>
      <c r="C36" s="267" t="s">
        <v>895</v>
      </c>
      <c r="D36" s="267" t="s">
        <v>896</v>
      </c>
      <c r="E36" s="17" t="s">
        <v>131</v>
      </c>
      <c r="F36" s="268">
        <v>26.74</v>
      </c>
      <c r="G36" s="34"/>
      <c r="H36" s="39"/>
    </row>
    <row r="37" spans="1:8" s="2" customFormat="1" ht="16.899999999999999" customHeight="1">
      <c r="A37" s="34"/>
      <c r="B37" s="39"/>
      <c r="C37" s="263" t="s">
        <v>111</v>
      </c>
      <c r="D37" s="264" t="s">
        <v>112</v>
      </c>
      <c r="E37" s="265" t="s">
        <v>113</v>
      </c>
      <c r="F37" s="266">
        <v>153</v>
      </c>
      <c r="G37" s="34"/>
      <c r="H37" s="39"/>
    </row>
    <row r="38" spans="1:8" s="2" customFormat="1" ht="16.899999999999999" customHeight="1">
      <c r="A38" s="34"/>
      <c r="B38" s="39"/>
      <c r="C38" s="267" t="s">
        <v>1</v>
      </c>
      <c r="D38" s="267" t="s">
        <v>332</v>
      </c>
      <c r="E38" s="17" t="s">
        <v>1</v>
      </c>
      <c r="F38" s="268">
        <v>0</v>
      </c>
      <c r="G38" s="34"/>
      <c r="H38" s="39"/>
    </row>
    <row r="39" spans="1:8" s="2" customFormat="1" ht="16.899999999999999" customHeight="1">
      <c r="A39" s="34"/>
      <c r="B39" s="39"/>
      <c r="C39" s="267" t="s">
        <v>1</v>
      </c>
      <c r="D39" s="267" t="s">
        <v>331</v>
      </c>
      <c r="E39" s="17" t="s">
        <v>1</v>
      </c>
      <c r="F39" s="268">
        <v>153</v>
      </c>
      <c r="G39" s="34"/>
      <c r="H39" s="39"/>
    </row>
    <row r="40" spans="1:8" s="2" customFormat="1" ht="16.899999999999999" customHeight="1">
      <c r="A40" s="34"/>
      <c r="B40" s="39"/>
      <c r="C40" s="267" t="s">
        <v>111</v>
      </c>
      <c r="D40" s="267" t="s">
        <v>233</v>
      </c>
      <c r="E40" s="17" t="s">
        <v>1</v>
      </c>
      <c r="F40" s="268">
        <v>153</v>
      </c>
      <c r="G40" s="34"/>
      <c r="H40" s="39"/>
    </row>
    <row r="41" spans="1:8" s="2" customFormat="1" ht="16.899999999999999" customHeight="1">
      <c r="A41" s="34"/>
      <c r="B41" s="39"/>
      <c r="C41" s="269" t="s">
        <v>1422</v>
      </c>
      <c r="D41" s="34"/>
      <c r="E41" s="34"/>
      <c r="F41" s="34"/>
      <c r="G41" s="34"/>
      <c r="H41" s="39"/>
    </row>
    <row r="42" spans="1:8" s="2" customFormat="1" ht="33.75">
      <c r="A42" s="34"/>
      <c r="B42" s="39"/>
      <c r="C42" s="267" t="s">
        <v>325</v>
      </c>
      <c r="D42" s="267" t="s">
        <v>326</v>
      </c>
      <c r="E42" s="17" t="s">
        <v>113</v>
      </c>
      <c r="F42" s="268">
        <v>1706.4</v>
      </c>
      <c r="G42" s="34"/>
      <c r="H42" s="39"/>
    </row>
    <row r="43" spans="1:8" s="2" customFormat="1" ht="22.5">
      <c r="A43" s="34"/>
      <c r="B43" s="39"/>
      <c r="C43" s="267" t="s">
        <v>234</v>
      </c>
      <c r="D43" s="267" t="s">
        <v>235</v>
      </c>
      <c r="E43" s="17" t="s">
        <v>113</v>
      </c>
      <c r="F43" s="268">
        <v>463.8</v>
      </c>
      <c r="G43" s="34"/>
      <c r="H43" s="39"/>
    </row>
    <row r="44" spans="1:8" s="2" customFormat="1" ht="16.899999999999999" customHeight="1">
      <c r="A44" s="34"/>
      <c r="B44" s="39"/>
      <c r="C44" s="263" t="s">
        <v>115</v>
      </c>
      <c r="D44" s="264" t="s">
        <v>116</v>
      </c>
      <c r="E44" s="265" t="s">
        <v>113</v>
      </c>
      <c r="F44" s="266">
        <v>1827</v>
      </c>
      <c r="G44" s="34"/>
      <c r="H44" s="39"/>
    </row>
    <row r="45" spans="1:8" s="2" customFormat="1" ht="16.899999999999999" customHeight="1">
      <c r="A45" s="34"/>
      <c r="B45" s="39"/>
      <c r="C45" s="267" t="s">
        <v>1</v>
      </c>
      <c r="D45" s="267" t="s">
        <v>336</v>
      </c>
      <c r="E45" s="17" t="s">
        <v>1</v>
      </c>
      <c r="F45" s="268">
        <v>0</v>
      </c>
      <c r="G45" s="34"/>
      <c r="H45" s="39"/>
    </row>
    <row r="46" spans="1:8" s="2" customFormat="1" ht="16.899999999999999" customHeight="1">
      <c r="A46" s="34"/>
      <c r="B46" s="39"/>
      <c r="C46" s="267" t="s">
        <v>1</v>
      </c>
      <c r="D46" s="267" t="s">
        <v>308</v>
      </c>
      <c r="E46" s="17" t="s">
        <v>1</v>
      </c>
      <c r="F46" s="268">
        <v>1827</v>
      </c>
      <c r="G46" s="34"/>
      <c r="H46" s="39"/>
    </row>
    <row r="47" spans="1:8" s="2" customFormat="1" ht="16.899999999999999" customHeight="1">
      <c r="A47" s="34"/>
      <c r="B47" s="39"/>
      <c r="C47" s="267" t="s">
        <v>115</v>
      </c>
      <c r="D47" s="267" t="s">
        <v>233</v>
      </c>
      <c r="E47" s="17" t="s">
        <v>1</v>
      </c>
      <c r="F47" s="268">
        <v>1827</v>
      </c>
      <c r="G47" s="34"/>
      <c r="H47" s="39"/>
    </row>
    <row r="48" spans="1:8" s="2" customFormat="1" ht="16.899999999999999" customHeight="1">
      <c r="A48" s="34"/>
      <c r="B48" s="39"/>
      <c r="C48" s="269" t="s">
        <v>1422</v>
      </c>
      <c r="D48" s="34"/>
      <c r="E48" s="34"/>
      <c r="F48" s="34"/>
      <c r="G48" s="34"/>
      <c r="H48" s="39"/>
    </row>
    <row r="49" spans="1:8" s="2" customFormat="1" ht="33.75">
      <c r="A49" s="34"/>
      <c r="B49" s="39"/>
      <c r="C49" s="267" t="s">
        <v>334</v>
      </c>
      <c r="D49" s="267" t="s">
        <v>326</v>
      </c>
      <c r="E49" s="17" t="s">
        <v>113</v>
      </c>
      <c r="F49" s="268">
        <v>1461.6</v>
      </c>
      <c r="G49" s="34"/>
      <c r="H49" s="39"/>
    </row>
    <row r="50" spans="1:8" s="2" customFormat="1" ht="33.75">
      <c r="A50" s="34"/>
      <c r="B50" s="39"/>
      <c r="C50" s="267" t="s">
        <v>247</v>
      </c>
      <c r="D50" s="267" t="s">
        <v>248</v>
      </c>
      <c r="E50" s="17" t="s">
        <v>113</v>
      </c>
      <c r="F50" s="268">
        <v>365.4</v>
      </c>
      <c r="G50" s="34"/>
      <c r="H50" s="39"/>
    </row>
    <row r="51" spans="1:8" s="2" customFormat="1" ht="16.899999999999999" customHeight="1">
      <c r="A51" s="34"/>
      <c r="B51" s="39"/>
      <c r="C51" s="263" t="s">
        <v>118</v>
      </c>
      <c r="D51" s="264" t="s">
        <v>119</v>
      </c>
      <c r="E51" s="265" t="s">
        <v>113</v>
      </c>
      <c r="F51" s="266">
        <v>1827</v>
      </c>
      <c r="G51" s="34"/>
      <c r="H51" s="39"/>
    </row>
    <row r="52" spans="1:8" s="2" customFormat="1" ht="16.899999999999999" customHeight="1">
      <c r="A52" s="34"/>
      <c r="B52" s="39"/>
      <c r="C52" s="267" t="s">
        <v>1</v>
      </c>
      <c r="D52" s="267" t="s">
        <v>328</v>
      </c>
      <c r="E52" s="17" t="s">
        <v>1</v>
      </c>
      <c r="F52" s="268">
        <v>0</v>
      </c>
      <c r="G52" s="34"/>
      <c r="H52" s="39"/>
    </row>
    <row r="53" spans="1:8" s="2" customFormat="1" ht="16.899999999999999" customHeight="1">
      <c r="A53" s="34"/>
      <c r="B53" s="39"/>
      <c r="C53" s="267" t="s">
        <v>1</v>
      </c>
      <c r="D53" s="267" t="s">
        <v>329</v>
      </c>
      <c r="E53" s="17" t="s">
        <v>1</v>
      </c>
      <c r="F53" s="268">
        <v>1827</v>
      </c>
      <c r="G53" s="34"/>
      <c r="H53" s="39"/>
    </row>
    <row r="54" spans="1:8" s="2" customFormat="1" ht="16.899999999999999" customHeight="1">
      <c r="A54" s="34"/>
      <c r="B54" s="39"/>
      <c r="C54" s="267" t="s">
        <v>118</v>
      </c>
      <c r="D54" s="267" t="s">
        <v>233</v>
      </c>
      <c r="E54" s="17" t="s">
        <v>1</v>
      </c>
      <c r="F54" s="268">
        <v>1827</v>
      </c>
      <c r="G54" s="34"/>
      <c r="H54" s="39"/>
    </row>
    <row r="55" spans="1:8" s="2" customFormat="1" ht="16.899999999999999" customHeight="1">
      <c r="A55" s="34"/>
      <c r="B55" s="39"/>
      <c r="C55" s="269" t="s">
        <v>1422</v>
      </c>
      <c r="D55" s="34"/>
      <c r="E55" s="34"/>
      <c r="F55" s="34"/>
      <c r="G55" s="34"/>
      <c r="H55" s="39"/>
    </row>
    <row r="56" spans="1:8" s="2" customFormat="1" ht="33.75">
      <c r="A56" s="34"/>
      <c r="B56" s="39"/>
      <c r="C56" s="267" t="s">
        <v>325</v>
      </c>
      <c r="D56" s="267" t="s">
        <v>326</v>
      </c>
      <c r="E56" s="17" t="s">
        <v>113</v>
      </c>
      <c r="F56" s="268">
        <v>1706.4</v>
      </c>
      <c r="G56" s="34"/>
      <c r="H56" s="39"/>
    </row>
    <row r="57" spans="1:8" s="2" customFormat="1" ht="22.5">
      <c r="A57" s="34"/>
      <c r="B57" s="39"/>
      <c r="C57" s="267" t="s">
        <v>234</v>
      </c>
      <c r="D57" s="267" t="s">
        <v>235</v>
      </c>
      <c r="E57" s="17" t="s">
        <v>113</v>
      </c>
      <c r="F57" s="268">
        <v>463.8</v>
      </c>
      <c r="G57" s="34"/>
      <c r="H57" s="39"/>
    </row>
    <row r="58" spans="1:8" s="2" customFormat="1" ht="16.899999999999999" customHeight="1">
      <c r="A58" s="34"/>
      <c r="B58" s="39"/>
      <c r="C58" s="263" t="s">
        <v>121</v>
      </c>
      <c r="D58" s="264" t="s">
        <v>122</v>
      </c>
      <c r="E58" s="265" t="s">
        <v>113</v>
      </c>
      <c r="F58" s="266">
        <v>153</v>
      </c>
      <c r="G58" s="34"/>
      <c r="H58" s="39"/>
    </row>
    <row r="59" spans="1:8" s="2" customFormat="1" ht="16.899999999999999" customHeight="1">
      <c r="A59" s="34"/>
      <c r="B59" s="39"/>
      <c r="C59" s="267" t="s">
        <v>1</v>
      </c>
      <c r="D59" s="267" t="s">
        <v>330</v>
      </c>
      <c r="E59" s="17" t="s">
        <v>1</v>
      </c>
      <c r="F59" s="268">
        <v>0</v>
      </c>
      <c r="G59" s="34"/>
      <c r="H59" s="39"/>
    </row>
    <row r="60" spans="1:8" s="2" customFormat="1" ht="16.899999999999999" customHeight="1">
      <c r="A60" s="34"/>
      <c r="B60" s="39"/>
      <c r="C60" s="267" t="s">
        <v>1</v>
      </c>
      <c r="D60" s="267" t="s">
        <v>331</v>
      </c>
      <c r="E60" s="17" t="s">
        <v>1</v>
      </c>
      <c r="F60" s="268">
        <v>153</v>
      </c>
      <c r="G60" s="34"/>
      <c r="H60" s="39"/>
    </row>
    <row r="61" spans="1:8" s="2" customFormat="1" ht="16.899999999999999" customHeight="1">
      <c r="A61" s="34"/>
      <c r="B61" s="39"/>
      <c r="C61" s="267" t="s">
        <v>121</v>
      </c>
      <c r="D61" s="267" t="s">
        <v>233</v>
      </c>
      <c r="E61" s="17" t="s">
        <v>1</v>
      </c>
      <c r="F61" s="268">
        <v>153</v>
      </c>
      <c r="G61" s="34"/>
      <c r="H61" s="39"/>
    </row>
    <row r="62" spans="1:8" s="2" customFormat="1" ht="16.899999999999999" customHeight="1">
      <c r="A62" s="34"/>
      <c r="B62" s="39"/>
      <c r="C62" s="269" t="s">
        <v>1422</v>
      </c>
      <c r="D62" s="34"/>
      <c r="E62" s="34"/>
      <c r="F62" s="34"/>
      <c r="G62" s="34"/>
      <c r="H62" s="39"/>
    </row>
    <row r="63" spans="1:8" s="2" customFormat="1" ht="33.75">
      <c r="A63" s="34"/>
      <c r="B63" s="39"/>
      <c r="C63" s="267" t="s">
        <v>325</v>
      </c>
      <c r="D63" s="267" t="s">
        <v>326</v>
      </c>
      <c r="E63" s="17" t="s">
        <v>113</v>
      </c>
      <c r="F63" s="268">
        <v>1706.4</v>
      </c>
      <c r="G63" s="34"/>
      <c r="H63" s="39"/>
    </row>
    <row r="64" spans="1:8" s="2" customFormat="1" ht="22.5">
      <c r="A64" s="34"/>
      <c r="B64" s="39"/>
      <c r="C64" s="267" t="s">
        <v>234</v>
      </c>
      <c r="D64" s="267" t="s">
        <v>235</v>
      </c>
      <c r="E64" s="17" t="s">
        <v>113</v>
      </c>
      <c r="F64" s="268">
        <v>463.8</v>
      </c>
      <c r="G64" s="34"/>
      <c r="H64" s="39"/>
    </row>
    <row r="65" spans="1:8" s="2" customFormat="1" ht="16.899999999999999" customHeight="1">
      <c r="A65" s="34"/>
      <c r="B65" s="39"/>
      <c r="C65" s="263" t="s">
        <v>295</v>
      </c>
      <c r="D65" s="264" t="s">
        <v>295</v>
      </c>
      <c r="E65" s="265" t="s">
        <v>1</v>
      </c>
      <c r="F65" s="266">
        <v>1827</v>
      </c>
      <c r="G65" s="34"/>
      <c r="H65" s="39"/>
    </row>
    <row r="66" spans="1:8" s="2" customFormat="1" ht="16.899999999999999" customHeight="1">
      <c r="A66" s="34"/>
      <c r="B66" s="39"/>
      <c r="C66" s="267" t="s">
        <v>1</v>
      </c>
      <c r="D66" s="267" t="s">
        <v>293</v>
      </c>
      <c r="E66" s="17" t="s">
        <v>1</v>
      </c>
      <c r="F66" s="268">
        <v>0</v>
      </c>
      <c r="G66" s="34"/>
      <c r="H66" s="39"/>
    </row>
    <row r="67" spans="1:8" s="2" customFormat="1" ht="16.899999999999999" customHeight="1">
      <c r="A67" s="34"/>
      <c r="B67" s="39"/>
      <c r="C67" s="267" t="s">
        <v>1</v>
      </c>
      <c r="D67" s="267" t="s">
        <v>294</v>
      </c>
      <c r="E67" s="17" t="s">
        <v>1</v>
      </c>
      <c r="F67" s="268">
        <v>1827</v>
      </c>
      <c r="G67" s="34"/>
      <c r="H67" s="39"/>
    </row>
    <row r="68" spans="1:8" s="2" customFormat="1" ht="16.899999999999999" customHeight="1">
      <c r="A68" s="34"/>
      <c r="B68" s="39"/>
      <c r="C68" s="267" t="s">
        <v>295</v>
      </c>
      <c r="D68" s="267" t="s">
        <v>233</v>
      </c>
      <c r="E68" s="17" t="s">
        <v>1</v>
      </c>
      <c r="F68" s="268">
        <v>1827</v>
      </c>
      <c r="G68" s="34"/>
      <c r="H68" s="39"/>
    </row>
    <row r="69" spans="1:8" s="2" customFormat="1" ht="16.899999999999999" customHeight="1">
      <c r="A69" s="34"/>
      <c r="B69" s="39"/>
      <c r="C69" s="263" t="s">
        <v>124</v>
      </c>
      <c r="D69" s="264" t="s">
        <v>125</v>
      </c>
      <c r="E69" s="265" t="s">
        <v>113</v>
      </c>
      <c r="F69" s="266">
        <v>120</v>
      </c>
      <c r="G69" s="34"/>
      <c r="H69" s="39"/>
    </row>
    <row r="70" spans="1:8" s="2" customFormat="1" ht="16.899999999999999" customHeight="1">
      <c r="A70" s="34"/>
      <c r="B70" s="39"/>
      <c r="C70" s="267" t="s">
        <v>1</v>
      </c>
      <c r="D70" s="267" t="s">
        <v>281</v>
      </c>
      <c r="E70" s="17" t="s">
        <v>1</v>
      </c>
      <c r="F70" s="268">
        <v>0</v>
      </c>
      <c r="G70" s="34"/>
      <c r="H70" s="39"/>
    </row>
    <row r="71" spans="1:8" s="2" customFormat="1" ht="16.899999999999999" customHeight="1">
      <c r="A71" s="34"/>
      <c r="B71" s="39"/>
      <c r="C71" s="267" t="s">
        <v>1</v>
      </c>
      <c r="D71" s="267" t="s">
        <v>316</v>
      </c>
      <c r="E71" s="17" t="s">
        <v>1</v>
      </c>
      <c r="F71" s="268">
        <v>120</v>
      </c>
      <c r="G71" s="34"/>
      <c r="H71" s="39"/>
    </row>
    <row r="72" spans="1:8" s="2" customFormat="1" ht="16.899999999999999" customHeight="1">
      <c r="A72" s="34"/>
      <c r="B72" s="39"/>
      <c r="C72" s="267" t="s">
        <v>124</v>
      </c>
      <c r="D72" s="267" t="s">
        <v>233</v>
      </c>
      <c r="E72" s="17" t="s">
        <v>1</v>
      </c>
      <c r="F72" s="268">
        <v>120</v>
      </c>
      <c r="G72" s="34"/>
      <c r="H72" s="39"/>
    </row>
    <row r="73" spans="1:8" s="2" customFormat="1" ht="16.899999999999999" customHeight="1">
      <c r="A73" s="34"/>
      <c r="B73" s="39"/>
      <c r="C73" s="269" t="s">
        <v>1422</v>
      </c>
      <c r="D73" s="34"/>
      <c r="E73" s="34"/>
      <c r="F73" s="34"/>
      <c r="G73" s="34"/>
      <c r="H73" s="39"/>
    </row>
    <row r="74" spans="1:8" s="2" customFormat="1" ht="33.75">
      <c r="A74" s="34"/>
      <c r="B74" s="39"/>
      <c r="C74" s="267" t="s">
        <v>313</v>
      </c>
      <c r="D74" s="267" t="s">
        <v>314</v>
      </c>
      <c r="E74" s="17" t="s">
        <v>113</v>
      </c>
      <c r="F74" s="268">
        <v>96</v>
      </c>
      <c r="G74" s="34"/>
      <c r="H74" s="39"/>
    </row>
    <row r="75" spans="1:8" s="2" customFormat="1" ht="22.5">
      <c r="A75" s="34"/>
      <c r="B75" s="39"/>
      <c r="C75" s="267" t="s">
        <v>278</v>
      </c>
      <c r="D75" s="267" t="s">
        <v>279</v>
      </c>
      <c r="E75" s="17" t="s">
        <v>113</v>
      </c>
      <c r="F75" s="268">
        <v>24</v>
      </c>
      <c r="G75" s="34"/>
      <c r="H75" s="39"/>
    </row>
    <row r="76" spans="1:8" s="2" customFormat="1" ht="16.899999999999999" customHeight="1">
      <c r="A76" s="34"/>
      <c r="B76" s="39"/>
      <c r="C76" s="263" t="s">
        <v>127</v>
      </c>
      <c r="D76" s="264" t="s">
        <v>128</v>
      </c>
      <c r="E76" s="265" t="s">
        <v>113</v>
      </c>
      <c r="F76" s="266">
        <v>2783</v>
      </c>
      <c r="G76" s="34"/>
      <c r="H76" s="39"/>
    </row>
    <row r="77" spans="1:8" s="2" customFormat="1" ht="16.899999999999999" customHeight="1">
      <c r="A77" s="34"/>
      <c r="B77" s="39"/>
      <c r="C77" s="267" t="s">
        <v>1</v>
      </c>
      <c r="D77" s="267" t="s">
        <v>264</v>
      </c>
      <c r="E77" s="17" t="s">
        <v>1</v>
      </c>
      <c r="F77" s="268">
        <v>0</v>
      </c>
      <c r="G77" s="34"/>
      <c r="H77" s="39"/>
    </row>
    <row r="78" spans="1:8" s="2" customFormat="1" ht="16.899999999999999" customHeight="1">
      <c r="A78" s="34"/>
      <c r="B78" s="39"/>
      <c r="C78" s="267" t="s">
        <v>1</v>
      </c>
      <c r="D78" s="267" t="s">
        <v>323</v>
      </c>
      <c r="E78" s="17" t="s">
        <v>1</v>
      </c>
      <c r="F78" s="268">
        <v>2783</v>
      </c>
      <c r="G78" s="34"/>
      <c r="H78" s="39"/>
    </row>
    <row r="79" spans="1:8" s="2" customFormat="1" ht="16.899999999999999" customHeight="1">
      <c r="A79" s="34"/>
      <c r="B79" s="39"/>
      <c r="C79" s="267" t="s">
        <v>127</v>
      </c>
      <c r="D79" s="267" t="s">
        <v>233</v>
      </c>
      <c r="E79" s="17" t="s">
        <v>1</v>
      </c>
      <c r="F79" s="268">
        <v>2783</v>
      </c>
      <c r="G79" s="34"/>
      <c r="H79" s="39"/>
    </row>
    <row r="80" spans="1:8" s="2" customFormat="1" ht="16.899999999999999" customHeight="1">
      <c r="A80" s="34"/>
      <c r="B80" s="39"/>
      <c r="C80" s="269" t="s">
        <v>1422</v>
      </c>
      <c r="D80" s="34"/>
      <c r="E80" s="34"/>
      <c r="F80" s="34"/>
      <c r="G80" s="34"/>
      <c r="H80" s="39"/>
    </row>
    <row r="81" spans="1:8" s="2" customFormat="1" ht="33.75">
      <c r="A81" s="34"/>
      <c r="B81" s="39"/>
      <c r="C81" s="267" t="s">
        <v>319</v>
      </c>
      <c r="D81" s="267" t="s">
        <v>320</v>
      </c>
      <c r="E81" s="17" t="s">
        <v>113</v>
      </c>
      <c r="F81" s="268">
        <v>2226.4</v>
      </c>
      <c r="G81" s="34"/>
      <c r="H81" s="39"/>
    </row>
    <row r="82" spans="1:8" s="2" customFormat="1" ht="22.5">
      <c r="A82" s="34"/>
      <c r="B82" s="39"/>
      <c r="C82" s="267" t="s">
        <v>261</v>
      </c>
      <c r="D82" s="267" t="s">
        <v>262</v>
      </c>
      <c r="E82" s="17" t="s">
        <v>113</v>
      </c>
      <c r="F82" s="268">
        <v>633.79999999999995</v>
      </c>
      <c r="G82" s="34"/>
      <c r="H82" s="39"/>
    </row>
    <row r="83" spans="1:8" s="2" customFormat="1" ht="16.899999999999999" customHeight="1">
      <c r="A83" s="34"/>
      <c r="B83" s="39"/>
      <c r="C83" s="263" t="s">
        <v>130</v>
      </c>
      <c r="D83" s="264" t="s">
        <v>130</v>
      </c>
      <c r="E83" s="265" t="s">
        <v>131</v>
      </c>
      <c r="F83" s="266">
        <v>83.2</v>
      </c>
      <c r="G83" s="34"/>
      <c r="H83" s="39"/>
    </row>
    <row r="84" spans="1:8" s="2" customFormat="1" ht="16.899999999999999" customHeight="1">
      <c r="A84" s="34"/>
      <c r="B84" s="39"/>
      <c r="C84" s="267" t="s">
        <v>1</v>
      </c>
      <c r="D84" s="267" t="s">
        <v>384</v>
      </c>
      <c r="E84" s="17" t="s">
        <v>1</v>
      </c>
      <c r="F84" s="268">
        <v>0</v>
      </c>
      <c r="G84" s="34"/>
      <c r="H84" s="39"/>
    </row>
    <row r="85" spans="1:8" s="2" customFormat="1" ht="16.899999999999999" customHeight="1">
      <c r="A85" s="34"/>
      <c r="B85" s="39"/>
      <c r="C85" s="267" t="s">
        <v>1</v>
      </c>
      <c r="D85" s="267" t="s">
        <v>385</v>
      </c>
      <c r="E85" s="17" t="s">
        <v>1</v>
      </c>
      <c r="F85" s="268">
        <v>83.2</v>
      </c>
      <c r="G85" s="34"/>
      <c r="H85" s="39"/>
    </row>
    <row r="86" spans="1:8" s="2" customFormat="1" ht="16.899999999999999" customHeight="1">
      <c r="A86" s="34"/>
      <c r="B86" s="39"/>
      <c r="C86" s="267" t="s">
        <v>130</v>
      </c>
      <c r="D86" s="267" t="s">
        <v>233</v>
      </c>
      <c r="E86" s="17" t="s">
        <v>1</v>
      </c>
      <c r="F86" s="268">
        <v>83.2</v>
      </c>
      <c r="G86" s="34"/>
      <c r="H86" s="39"/>
    </row>
    <row r="87" spans="1:8" s="2" customFormat="1" ht="16.899999999999999" customHeight="1">
      <c r="A87" s="34"/>
      <c r="B87" s="39"/>
      <c r="C87" s="269" t="s">
        <v>1422</v>
      </c>
      <c r="D87" s="34"/>
      <c r="E87" s="34"/>
      <c r="F87" s="34"/>
      <c r="G87" s="34"/>
      <c r="H87" s="39"/>
    </row>
    <row r="88" spans="1:8" s="2" customFormat="1" ht="33.75">
      <c r="A88" s="34"/>
      <c r="B88" s="39"/>
      <c r="C88" s="267" t="s">
        <v>380</v>
      </c>
      <c r="D88" s="267" t="s">
        <v>381</v>
      </c>
      <c r="E88" s="17" t="s">
        <v>131</v>
      </c>
      <c r="F88" s="268">
        <v>83.2</v>
      </c>
      <c r="G88" s="34"/>
      <c r="H88" s="39"/>
    </row>
    <row r="89" spans="1:8" s="2" customFormat="1" ht="33.75">
      <c r="A89" s="34"/>
      <c r="B89" s="39"/>
      <c r="C89" s="267" t="s">
        <v>387</v>
      </c>
      <c r="D89" s="267" t="s">
        <v>388</v>
      </c>
      <c r="E89" s="17" t="s">
        <v>131</v>
      </c>
      <c r="F89" s="268">
        <v>202.92500000000001</v>
      </c>
      <c r="G89" s="34"/>
      <c r="H89" s="39"/>
    </row>
    <row r="90" spans="1:8" s="2" customFormat="1" ht="22.5">
      <c r="A90" s="34"/>
      <c r="B90" s="39"/>
      <c r="C90" s="267" t="s">
        <v>457</v>
      </c>
      <c r="D90" s="267" t="s">
        <v>458</v>
      </c>
      <c r="E90" s="17" t="s">
        <v>131</v>
      </c>
      <c r="F90" s="268">
        <v>72.75</v>
      </c>
      <c r="G90" s="34"/>
      <c r="H90" s="39"/>
    </row>
    <row r="91" spans="1:8" s="2" customFormat="1" ht="16.899999999999999" customHeight="1">
      <c r="A91" s="34"/>
      <c r="B91" s="39"/>
      <c r="C91" s="263" t="s">
        <v>133</v>
      </c>
      <c r="D91" s="264" t="s">
        <v>134</v>
      </c>
      <c r="E91" s="265" t="s">
        <v>131</v>
      </c>
      <c r="F91" s="266">
        <v>81.78</v>
      </c>
      <c r="G91" s="34"/>
      <c r="H91" s="39"/>
    </row>
    <row r="92" spans="1:8" s="2" customFormat="1" ht="16.899999999999999" customHeight="1">
      <c r="A92" s="34"/>
      <c r="B92" s="39"/>
      <c r="C92" s="267" t="s">
        <v>1</v>
      </c>
      <c r="D92" s="267" t="s">
        <v>368</v>
      </c>
      <c r="E92" s="17" t="s">
        <v>1</v>
      </c>
      <c r="F92" s="268">
        <v>0</v>
      </c>
      <c r="G92" s="34"/>
      <c r="H92" s="39"/>
    </row>
    <row r="93" spans="1:8" s="2" customFormat="1" ht="16.899999999999999" customHeight="1">
      <c r="A93" s="34"/>
      <c r="B93" s="39"/>
      <c r="C93" s="267" t="s">
        <v>1</v>
      </c>
      <c r="D93" s="267" t="s">
        <v>369</v>
      </c>
      <c r="E93" s="17" t="s">
        <v>1</v>
      </c>
      <c r="F93" s="268">
        <v>1.2</v>
      </c>
      <c r="G93" s="34"/>
      <c r="H93" s="39"/>
    </row>
    <row r="94" spans="1:8" s="2" customFormat="1" ht="16.899999999999999" customHeight="1">
      <c r="A94" s="34"/>
      <c r="B94" s="39"/>
      <c r="C94" s="267" t="s">
        <v>1</v>
      </c>
      <c r="D94" s="267" t="s">
        <v>370</v>
      </c>
      <c r="E94" s="17" t="s">
        <v>1</v>
      </c>
      <c r="F94" s="268">
        <v>14.4</v>
      </c>
      <c r="G94" s="34"/>
      <c r="H94" s="39"/>
    </row>
    <row r="95" spans="1:8" s="2" customFormat="1" ht="16.899999999999999" customHeight="1">
      <c r="A95" s="34"/>
      <c r="B95" s="39"/>
      <c r="C95" s="267" t="s">
        <v>1</v>
      </c>
      <c r="D95" s="267" t="s">
        <v>371</v>
      </c>
      <c r="E95" s="17" t="s">
        <v>1</v>
      </c>
      <c r="F95" s="268">
        <v>0</v>
      </c>
      <c r="G95" s="34"/>
      <c r="H95" s="39"/>
    </row>
    <row r="96" spans="1:8" s="2" customFormat="1" ht="16.899999999999999" customHeight="1">
      <c r="A96" s="34"/>
      <c r="B96" s="39"/>
      <c r="C96" s="267" t="s">
        <v>1</v>
      </c>
      <c r="D96" s="267" t="s">
        <v>372</v>
      </c>
      <c r="E96" s="17" t="s">
        <v>1</v>
      </c>
      <c r="F96" s="268">
        <v>0</v>
      </c>
      <c r="G96" s="34"/>
      <c r="H96" s="39"/>
    </row>
    <row r="97" spans="1:8" s="2" customFormat="1" ht="16.899999999999999" customHeight="1">
      <c r="A97" s="34"/>
      <c r="B97" s="39"/>
      <c r="C97" s="267" t="s">
        <v>1</v>
      </c>
      <c r="D97" s="267" t="s">
        <v>373</v>
      </c>
      <c r="E97" s="17" t="s">
        <v>1</v>
      </c>
      <c r="F97" s="268">
        <v>0</v>
      </c>
      <c r="G97" s="34"/>
      <c r="H97" s="39"/>
    </row>
    <row r="98" spans="1:8" s="2" customFormat="1" ht="16.899999999999999" customHeight="1">
      <c r="A98" s="34"/>
      <c r="B98" s="39"/>
      <c r="C98" s="267" t="s">
        <v>1</v>
      </c>
      <c r="D98" s="267" t="s">
        <v>374</v>
      </c>
      <c r="E98" s="17" t="s">
        <v>1</v>
      </c>
      <c r="F98" s="268">
        <v>7.2</v>
      </c>
      <c r="G98" s="34"/>
      <c r="H98" s="39"/>
    </row>
    <row r="99" spans="1:8" s="2" customFormat="1" ht="16.899999999999999" customHeight="1">
      <c r="A99" s="34"/>
      <c r="B99" s="39"/>
      <c r="C99" s="267" t="s">
        <v>1</v>
      </c>
      <c r="D99" s="267" t="s">
        <v>375</v>
      </c>
      <c r="E99" s="17" t="s">
        <v>1</v>
      </c>
      <c r="F99" s="268">
        <v>3.3</v>
      </c>
      <c r="G99" s="34"/>
      <c r="H99" s="39"/>
    </row>
    <row r="100" spans="1:8" s="2" customFormat="1" ht="16.899999999999999" customHeight="1">
      <c r="A100" s="34"/>
      <c r="B100" s="39"/>
      <c r="C100" s="267" t="s">
        <v>1</v>
      </c>
      <c r="D100" s="267" t="s">
        <v>376</v>
      </c>
      <c r="E100" s="17" t="s">
        <v>1</v>
      </c>
      <c r="F100" s="268">
        <v>0</v>
      </c>
      <c r="G100" s="34"/>
      <c r="H100" s="39"/>
    </row>
    <row r="101" spans="1:8" s="2" customFormat="1" ht="16.899999999999999" customHeight="1">
      <c r="A101" s="34"/>
      <c r="B101" s="39"/>
      <c r="C101" s="267" t="s">
        <v>1</v>
      </c>
      <c r="D101" s="267" t="s">
        <v>377</v>
      </c>
      <c r="E101" s="17" t="s">
        <v>1</v>
      </c>
      <c r="F101" s="268">
        <v>1.68</v>
      </c>
      <c r="G101" s="34"/>
      <c r="H101" s="39"/>
    </row>
    <row r="102" spans="1:8" s="2" customFormat="1" ht="16.899999999999999" customHeight="1">
      <c r="A102" s="34"/>
      <c r="B102" s="39"/>
      <c r="C102" s="267" t="s">
        <v>1</v>
      </c>
      <c r="D102" s="267" t="s">
        <v>378</v>
      </c>
      <c r="E102" s="17" t="s">
        <v>1</v>
      </c>
      <c r="F102" s="268">
        <v>0</v>
      </c>
      <c r="G102" s="34"/>
      <c r="H102" s="39"/>
    </row>
    <row r="103" spans="1:8" s="2" customFormat="1" ht="16.899999999999999" customHeight="1">
      <c r="A103" s="34"/>
      <c r="B103" s="39"/>
      <c r="C103" s="267" t="s">
        <v>1</v>
      </c>
      <c r="D103" s="267" t="s">
        <v>379</v>
      </c>
      <c r="E103" s="17" t="s">
        <v>1</v>
      </c>
      <c r="F103" s="268">
        <v>54</v>
      </c>
      <c r="G103" s="34"/>
      <c r="H103" s="39"/>
    </row>
    <row r="104" spans="1:8" s="2" customFormat="1" ht="16.899999999999999" customHeight="1">
      <c r="A104" s="34"/>
      <c r="B104" s="39"/>
      <c r="C104" s="267" t="s">
        <v>133</v>
      </c>
      <c r="D104" s="267" t="s">
        <v>233</v>
      </c>
      <c r="E104" s="17" t="s">
        <v>1</v>
      </c>
      <c r="F104" s="268">
        <v>81.78</v>
      </c>
      <c r="G104" s="34"/>
      <c r="H104" s="39"/>
    </row>
    <row r="105" spans="1:8" s="2" customFormat="1" ht="16.899999999999999" customHeight="1">
      <c r="A105" s="34"/>
      <c r="B105" s="39"/>
      <c r="C105" s="269" t="s">
        <v>1422</v>
      </c>
      <c r="D105" s="34"/>
      <c r="E105" s="34"/>
      <c r="F105" s="34"/>
      <c r="G105" s="34"/>
      <c r="H105" s="39"/>
    </row>
    <row r="106" spans="1:8" s="2" customFormat="1" ht="22.5">
      <c r="A106" s="34"/>
      <c r="B106" s="39"/>
      <c r="C106" s="267" t="s">
        <v>365</v>
      </c>
      <c r="D106" s="267" t="s">
        <v>366</v>
      </c>
      <c r="E106" s="17" t="s">
        <v>131</v>
      </c>
      <c r="F106" s="268">
        <v>81.78</v>
      </c>
      <c r="G106" s="34"/>
      <c r="H106" s="39"/>
    </row>
    <row r="107" spans="1:8" s="2" customFormat="1" ht="33.75">
      <c r="A107" s="34"/>
      <c r="B107" s="39"/>
      <c r="C107" s="267" t="s">
        <v>387</v>
      </c>
      <c r="D107" s="267" t="s">
        <v>388</v>
      </c>
      <c r="E107" s="17" t="s">
        <v>131</v>
      </c>
      <c r="F107" s="268">
        <v>202.92500000000001</v>
      </c>
      <c r="G107" s="34"/>
      <c r="H107" s="39"/>
    </row>
    <row r="108" spans="1:8" s="2" customFormat="1" ht="16.899999999999999" customHeight="1">
      <c r="A108" s="34"/>
      <c r="B108" s="39"/>
      <c r="C108" s="263" t="s">
        <v>136</v>
      </c>
      <c r="D108" s="264" t="s">
        <v>137</v>
      </c>
      <c r="E108" s="265" t="s">
        <v>1</v>
      </c>
      <c r="F108" s="266">
        <v>1.23</v>
      </c>
      <c r="G108" s="34"/>
      <c r="H108" s="39"/>
    </row>
    <row r="109" spans="1:8" s="2" customFormat="1" ht="16.899999999999999" customHeight="1">
      <c r="A109" s="34"/>
      <c r="B109" s="39"/>
      <c r="C109" s="267" t="s">
        <v>1</v>
      </c>
      <c r="D109" s="267" t="s">
        <v>390</v>
      </c>
      <c r="E109" s="17" t="s">
        <v>1</v>
      </c>
      <c r="F109" s="268">
        <v>1.23</v>
      </c>
      <c r="G109" s="34"/>
      <c r="H109" s="39"/>
    </row>
    <row r="110" spans="1:8" s="2" customFormat="1" ht="16.899999999999999" customHeight="1">
      <c r="A110" s="34"/>
      <c r="B110" s="39"/>
      <c r="C110" s="267" t="s">
        <v>136</v>
      </c>
      <c r="D110" s="267" t="s">
        <v>233</v>
      </c>
      <c r="E110" s="17" t="s">
        <v>1</v>
      </c>
      <c r="F110" s="268">
        <v>1.23</v>
      </c>
      <c r="G110" s="34"/>
      <c r="H110" s="39"/>
    </row>
    <row r="111" spans="1:8" s="2" customFormat="1" ht="16.899999999999999" customHeight="1">
      <c r="A111" s="34"/>
      <c r="B111" s="39"/>
      <c r="C111" s="269" t="s">
        <v>1422</v>
      </c>
      <c r="D111" s="34"/>
      <c r="E111" s="34"/>
      <c r="F111" s="34"/>
      <c r="G111" s="34"/>
      <c r="H111" s="39"/>
    </row>
    <row r="112" spans="1:8" s="2" customFormat="1" ht="33.75">
      <c r="A112" s="34"/>
      <c r="B112" s="39"/>
      <c r="C112" s="267" t="s">
        <v>387</v>
      </c>
      <c r="D112" s="267" t="s">
        <v>388</v>
      </c>
      <c r="E112" s="17" t="s">
        <v>131</v>
      </c>
      <c r="F112" s="268">
        <v>202.92500000000001</v>
      </c>
      <c r="G112" s="34"/>
      <c r="H112" s="39"/>
    </row>
    <row r="113" spans="1:8" s="2" customFormat="1" ht="16.899999999999999" customHeight="1">
      <c r="A113" s="34"/>
      <c r="B113" s="39"/>
      <c r="C113" s="263" t="s">
        <v>139</v>
      </c>
      <c r="D113" s="264" t="s">
        <v>140</v>
      </c>
      <c r="E113" s="265" t="s">
        <v>103</v>
      </c>
      <c r="F113" s="266">
        <v>23</v>
      </c>
      <c r="G113" s="34"/>
      <c r="H113" s="39"/>
    </row>
    <row r="114" spans="1:8" s="2" customFormat="1" ht="16.899999999999999" customHeight="1">
      <c r="A114" s="34"/>
      <c r="B114" s="39"/>
      <c r="C114" s="267" t="s">
        <v>1</v>
      </c>
      <c r="D114" s="267" t="s">
        <v>350</v>
      </c>
      <c r="E114" s="17" t="s">
        <v>1</v>
      </c>
      <c r="F114" s="268">
        <v>0</v>
      </c>
      <c r="G114" s="34"/>
      <c r="H114" s="39"/>
    </row>
    <row r="115" spans="1:8" s="2" customFormat="1" ht="16.899999999999999" customHeight="1">
      <c r="A115" s="34"/>
      <c r="B115" s="39"/>
      <c r="C115" s="267" t="s">
        <v>1</v>
      </c>
      <c r="D115" s="267" t="s">
        <v>351</v>
      </c>
      <c r="E115" s="17" t="s">
        <v>1</v>
      </c>
      <c r="F115" s="268">
        <v>23</v>
      </c>
      <c r="G115" s="34"/>
      <c r="H115" s="39"/>
    </row>
    <row r="116" spans="1:8" s="2" customFormat="1" ht="16.899999999999999" customHeight="1">
      <c r="A116" s="34"/>
      <c r="B116" s="39"/>
      <c r="C116" s="267" t="s">
        <v>139</v>
      </c>
      <c r="D116" s="267" t="s">
        <v>233</v>
      </c>
      <c r="E116" s="17" t="s">
        <v>1</v>
      </c>
      <c r="F116" s="268">
        <v>23</v>
      </c>
      <c r="G116" s="34"/>
      <c r="H116" s="39"/>
    </row>
    <row r="117" spans="1:8" s="2" customFormat="1" ht="16.899999999999999" customHeight="1">
      <c r="A117" s="34"/>
      <c r="B117" s="39"/>
      <c r="C117" s="269" t="s">
        <v>1422</v>
      </c>
      <c r="D117" s="34"/>
      <c r="E117" s="34"/>
      <c r="F117" s="34"/>
      <c r="G117" s="34"/>
      <c r="H117" s="39"/>
    </row>
    <row r="118" spans="1:8" s="2" customFormat="1" ht="22.5">
      <c r="A118" s="34"/>
      <c r="B118" s="39"/>
      <c r="C118" s="267" t="s">
        <v>347</v>
      </c>
      <c r="D118" s="267" t="s">
        <v>348</v>
      </c>
      <c r="E118" s="17" t="s">
        <v>103</v>
      </c>
      <c r="F118" s="268">
        <v>23</v>
      </c>
      <c r="G118" s="34"/>
      <c r="H118" s="39"/>
    </row>
    <row r="119" spans="1:8" s="2" customFormat="1" ht="45">
      <c r="A119" s="34"/>
      <c r="B119" s="39"/>
      <c r="C119" s="267" t="s">
        <v>988</v>
      </c>
      <c r="D119" s="267" t="s">
        <v>989</v>
      </c>
      <c r="E119" s="17" t="s">
        <v>113</v>
      </c>
      <c r="F119" s="268">
        <v>23</v>
      </c>
      <c r="G119" s="34"/>
      <c r="H119" s="39"/>
    </row>
    <row r="120" spans="1:8" s="2" customFormat="1" ht="16.899999999999999" customHeight="1">
      <c r="A120" s="34"/>
      <c r="B120" s="39"/>
      <c r="C120" s="263" t="s">
        <v>142</v>
      </c>
      <c r="D120" s="264" t="s">
        <v>143</v>
      </c>
      <c r="E120" s="265" t="s">
        <v>103</v>
      </c>
      <c r="F120" s="266">
        <v>118</v>
      </c>
      <c r="G120" s="34"/>
      <c r="H120" s="39"/>
    </row>
    <row r="121" spans="1:8" s="2" customFormat="1" ht="16.899999999999999" customHeight="1">
      <c r="A121" s="34"/>
      <c r="B121" s="39"/>
      <c r="C121" s="267" t="s">
        <v>1</v>
      </c>
      <c r="D121" s="267" t="s">
        <v>343</v>
      </c>
      <c r="E121" s="17" t="s">
        <v>1</v>
      </c>
      <c r="F121" s="268">
        <v>0</v>
      </c>
      <c r="G121" s="34"/>
      <c r="H121" s="39"/>
    </row>
    <row r="122" spans="1:8" s="2" customFormat="1" ht="16.899999999999999" customHeight="1">
      <c r="A122" s="34"/>
      <c r="B122" s="39"/>
      <c r="C122" s="267" t="s">
        <v>1</v>
      </c>
      <c r="D122" s="267" t="s">
        <v>344</v>
      </c>
      <c r="E122" s="17" t="s">
        <v>1</v>
      </c>
      <c r="F122" s="268">
        <v>118</v>
      </c>
      <c r="G122" s="34"/>
      <c r="H122" s="39"/>
    </row>
    <row r="123" spans="1:8" s="2" customFormat="1" ht="16.899999999999999" customHeight="1">
      <c r="A123" s="34"/>
      <c r="B123" s="39"/>
      <c r="C123" s="267" t="s">
        <v>142</v>
      </c>
      <c r="D123" s="267" t="s">
        <v>233</v>
      </c>
      <c r="E123" s="17" t="s">
        <v>1</v>
      </c>
      <c r="F123" s="268">
        <v>118</v>
      </c>
      <c r="G123" s="34"/>
      <c r="H123" s="39"/>
    </row>
    <row r="124" spans="1:8" s="2" customFormat="1" ht="16.899999999999999" customHeight="1">
      <c r="A124" s="34"/>
      <c r="B124" s="39"/>
      <c r="C124" s="269" t="s">
        <v>1422</v>
      </c>
      <c r="D124" s="34"/>
      <c r="E124" s="34"/>
      <c r="F124" s="34"/>
      <c r="G124" s="34"/>
      <c r="H124" s="39"/>
    </row>
    <row r="125" spans="1:8" s="2" customFormat="1" ht="22.5">
      <c r="A125" s="34"/>
      <c r="B125" s="39"/>
      <c r="C125" s="267" t="s">
        <v>339</v>
      </c>
      <c r="D125" s="267" t="s">
        <v>340</v>
      </c>
      <c r="E125" s="17" t="s">
        <v>103</v>
      </c>
      <c r="F125" s="268">
        <v>208</v>
      </c>
      <c r="G125" s="34"/>
      <c r="H125" s="39"/>
    </row>
    <row r="126" spans="1:8" s="2" customFormat="1" ht="33.75">
      <c r="A126" s="34"/>
      <c r="B126" s="39"/>
      <c r="C126" s="267" t="s">
        <v>978</v>
      </c>
      <c r="D126" s="267" t="s">
        <v>979</v>
      </c>
      <c r="E126" s="17" t="s">
        <v>103</v>
      </c>
      <c r="F126" s="268">
        <v>208</v>
      </c>
      <c r="G126" s="34"/>
      <c r="H126" s="39"/>
    </row>
    <row r="127" spans="1:8" s="2" customFormat="1" ht="16.899999999999999" customHeight="1">
      <c r="A127" s="34"/>
      <c r="B127" s="39"/>
      <c r="C127" s="263" t="s">
        <v>145</v>
      </c>
      <c r="D127" s="264" t="s">
        <v>146</v>
      </c>
      <c r="E127" s="265" t="s">
        <v>103</v>
      </c>
      <c r="F127" s="266">
        <v>14</v>
      </c>
      <c r="G127" s="34"/>
      <c r="H127" s="39"/>
    </row>
    <row r="128" spans="1:8" s="2" customFormat="1" ht="16.899999999999999" customHeight="1">
      <c r="A128" s="34"/>
      <c r="B128" s="39"/>
      <c r="C128" s="267" t="s">
        <v>1</v>
      </c>
      <c r="D128" s="267" t="s">
        <v>356</v>
      </c>
      <c r="E128" s="17" t="s">
        <v>1</v>
      </c>
      <c r="F128" s="268">
        <v>0</v>
      </c>
      <c r="G128" s="34"/>
      <c r="H128" s="39"/>
    </row>
    <row r="129" spans="1:8" s="2" customFormat="1" ht="16.899999999999999" customHeight="1">
      <c r="A129" s="34"/>
      <c r="B129" s="39"/>
      <c r="C129" s="267" t="s">
        <v>1</v>
      </c>
      <c r="D129" s="267" t="s">
        <v>357</v>
      </c>
      <c r="E129" s="17" t="s">
        <v>1</v>
      </c>
      <c r="F129" s="268">
        <v>14</v>
      </c>
      <c r="G129" s="34"/>
      <c r="H129" s="39"/>
    </row>
    <row r="130" spans="1:8" s="2" customFormat="1" ht="16.899999999999999" customHeight="1">
      <c r="A130" s="34"/>
      <c r="B130" s="39"/>
      <c r="C130" s="267" t="s">
        <v>145</v>
      </c>
      <c r="D130" s="267" t="s">
        <v>233</v>
      </c>
      <c r="E130" s="17" t="s">
        <v>1</v>
      </c>
      <c r="F130" s="268">
        <v>14</v>
      </c>
      <c r="G130" s="34"/>
      <c r="H130" s="39"/>
    </row>
    <row r="131" spans="1:8" s="2" customFormat="1" ht="16.899999999999999" customHeight="1">
      <c r="A131" s="34"/>
      <c r="B131" s="39"/>
      <c r="C131" s="269" t="s">
        <v>1422</v>
      </c>
      <c r="D131" s="34"/>
      <c r="E131" s="34"/>
      <c r="F131" s="34"/>
      <c r="G131" s="34"/>
      <c r="H131" s="39"/>
    </row>
    <row r="132" spans="1:8" s="2" customFormat="1" ht="22.5">
      <c r="A132" s="34"/>
      <c r="B132" s="39"/>
      <c r="C132" s="267" t="s">
        <v>353</v>
      </c>
      <c r="D132" s="267" t="s">
        <v>354</v>
      </c>
      <c r="E132" s="17" t="s">
        <v>103</v>
      </c>
      <c r="F132" s="268">
        <v>14</v>
      </c>
      <c r="G132" s="34"/>
      <c r="H132" s="39"/>
    </row>
    <row r="133" spans="1:8" s="2" customFormat="1" ht="33.75">
      <c r="A133" s="34"/>
      <c r="B133" s="39"/>
      <c r="C133" s="267" t="s">
        <v>972</v>
      </c>
      <c r="D133" s="267" t="s">
        <v>973</v>
      </c>
      <c r="E133" s="17" t="s">
        <v>103</v>
      </c>
      <c r="F133" s="268">
        <v>14</v>
      </c>
      <c r="G133" s="34"/>
      <c r="H133" s="39"/>
    </row>
    <row r="134" spans="1:8" s="2" customFormat="1" ht="16.899999999999999" customHeight="1">
      <c r="A134" s="34"/>
      <c r="B134" s="39"/>
      <c r="C134" s="263" t="s">
        <v>185</v>
      </c>
      <c r="D134" s="264" t="s">
        <v>186</v>
      </c>
      <c r="E134" s="265" t="s">
        <v>113</v>
      </c>
      <c r="F134" s="266">
        <v>4643</v>
      </c>
      <c r="G134" s="34"/>
      <c r="H134" s="39"/>
    </row>
    <row r="135" spans="1:8" s="2" customFormat="1" ht="16.899999999999999" customHeight="1">
      <c r="A135" s="34"/>
      <c r="B135" s="39"/>
      <c r="C135" s="267" t="s">
        <v>1</v>
      </c>
      <c r="D135" s="267" t="s">
        <v>307</v>
      </c>
      <c r="E135" s="17" t="s">
        <v>1</v>
      </c>
      <c r="F135" s="268">
        <v>0</v>
      </c>
      <c r="G135" s="34"/>
      <c r="H135" s="39"/>
    </row>
    <row r="136" spans="1:8" s="2" customFormat="1" ht="16.899999999999999" customHeight="1">
      <c r="A136" s="34"/>
      <c r="B136" s="39"/>
      <c r="C136" s="267" t="s">
        <v>1</v>
      </c>
      <c r="D136" s="267" t="s">
        <v>308</v>
      </c>
      <c r="E136" s="17" t="s">
        <v>1</v>
      </c>
      <c r="F136" s="268">
        <v>1827</v>
      </c>
      <c r="G136" s="34"/>
      <c r="H136" s="39"/>
    </row>
    <row r="137" spans="1:8" s="2" customFormat="1" ht="16.899999999999999" customHeight="1">
      <c r="A137" s="34"/>
      <c r="B137" s="39"/>
      <c r="C137" s="267" t="s">
        <v>1</v>
      </c>
      <c r="D137" s="267" t="s">
        <v>309</v>
      </c>
      <c r="E137" s="17" t="s">
        <v>1</v>
      </c>
      <c r="F137" s="268">
        <v>153</v>
      </c>
      <c r="G137" s="34"/>
      <c r="H137" s="39"/>
    </row>
    <row r="138" spans="1:8" s="2" customFormat="1" ht="16.899999999999999" customHeight="1">
      <c r="A138" s="34"/>
      <c r="B138" s="39"/>
      <c r="C138" s="267" t="s">
        <v>1</v>
      </c>
      <c r="D138" s="267" t="s">
        <v>310</v>
      </c>
      <c r="E138" s="17" t="s">
        <v>1</v>
      </c>
      <c r="F138" s="268">
        <v>2663</v>
      </c>
      <c r="G138" s="34"/>
      <c r="H138" s="39"/>
    </row>
    <row r="139" spans="1:8" s="2" customFormat="1" ht="16.899999999999999" customHeight="1">
      <c r="A139" s="34"/>
      <c r="B139" s="39"/>
      <c r="C139" s="267" t="s">
        <v>185</v>
      </c>
      <c r="D139" s="267" t="s">
        <v>233</v>
      </c>
      <c r="E139" s="17" t="s">
        <v>1</v>
      </c>
      <c r="F139" s="268">
        <v>4643</v>
      </c>
      <c r="G139" s="34"/>
      <c r="H139" s="39"/>
    </row>
    <row r="140" spans="1:8" s="2" customFormat="1" ht="16.899999999999999" customHeight="1">
      <c r="A140" s="34"/>
      <c r="B140" s="39"/>
      <c r="C140" s="269" t="s">
        <v>1422</v>
      </c>
      <c r="D140" s="34"/>
      <c r="E140" s="34"/>
      <c r="F140" s="34"/>
      <c r="G140" s="34"/>
      <c r="H140" s="39"/>
    </row>
    <row r="141" spans="1:8" s="2" customFormat="1" ht="33.75">
      <c r="A141" s="34"/>
      <c r="B141" s="39"/>
      <c r="C141" s="267" t="s">
        <v>304</v>
      </c>
      <c r="D141" s="267" t="s">
        <v>305</v>
      </c>
      <c r="E141" s="17" t="s">
        <v>113</v>
      </c>
      <c r="F141" s="268">
        <v>3714.4</v>
      </c>
      <c r="G141" s="34"/>
      <c r="H141" s="39"/>
    </row>
    <row r="142" spans="1:8" s="2" customFormat="1" ht="22.5">
      <c r="A142" s="34"/>
      <c r="B142" s="39"/>
      <c r="C142" s="267" t="s">
        <v>270</v>
      </c>
      <c r="D142" s="267" t="s">
        <v>271</v>
      </c>
      <c r="E142" s="17" t="s">
        <v>113</v>
      </c>
      <c r="F142" s="268">
        <v>940.6</v>
      </c>
      <c r="G142" s="34"/>
      <c r="H142" s="39"/>
    </row>
    <row r="143" spans="1:8" s="2" customFormat="1" ht="16.899999999999999" customHeight="1">
      <c r="A143" s="34"/>
      <c r="B143" s="39"/>
      <c r="C143" s="263" t="s">
        <v>147</v>
      </c>
      <c r="D143" s="264" t="s">
        <v>148</v>
      </c>
      <c r="E143" s="265" t="s">
        <v>103</v>
      </c>
      <c r="F143" s="266">
        <v>21</v>
      </c>
      <c r="G143" s="34"/>
      <c r="H143" s="39"/>
    </row>
    <row r="144" spans="1:8" s="2" customFormat="1" ht="16.899999999999999" customHeight="1">
      <c r="A144" s="34"/>
      <c r="B144" s="39"/>
      <c r="C144" s="267" t="s">
        <v>1</v>
      </c>
      <c r="D144" s="267" t="s">
        <v>872</v>
      </c>
      <c r="E144" s="17" t="s">
        <v>1</v>
      </c>
      <c r="F144" s="268">
        <v>0</v>
      </c>
      <c r="G144" s="34"/>
      <c r="H144" s="39"/>
    </row>
    <row r="145" spans="1:8" s="2" customFormat="1" ht="16.899999999999999" customHeight="1">
      <c r="A145" s="34"/>
      <c r="B145" s="39"/>
      <c r="C145" s="267" t="s">
        <v>1</v>
      </c>
      <c r="D145" s="267" t="s">
        <v>873</v>
      </c>
      <c r="E145" s="17" t="s">
        <v>1</v>
      </c>
      <c r="F145" s="268">
        <v>21</v>
      </c>
      <c r="G145" s="34"/>
      <c r="H145" s="39"/>
    </row>
    <row r="146" spans="1:8" s="2" customFormat="1" ht="16.899999999999999" customHeight="1">
      <c r="A146" s="34"/>
      <c r="B146" s="39"/>
      <c r="C146" s="267" t="s">
        <v>147</v>
      </c>
      <c r="D146" s="267" t="s">
        <v>233</v>
      </c>
      <c r="E146" s="17" t="s">
        <v>1</v>
      </c>
      <c r="F146" s="268">
        <v>21</v>
      </c>
      <c r="G146" s="34"/>
      <c r="H146" s="39"/>
    </row>
    <row r="147" spans="1:8" s="2" customFormat="1" ht="16.899999999999999" customHeight="1">
      <c r="A147" s="34"/>
      <c r="B147" s="39"/>
      <c r="C147" s="269" t="s">
        <v>1422</v>
      </c>
      <c r="D147" s="34"/>
      <c r="E147" s="34"/>
      <c r="F147" s="34"/>
      <c r="G147" s="34"/>
      <c r="H147" s="39"/>
    </row>
    <row r="148" spans="1:8" s="2" customFormat="1" ht="22.5">
      <c r="A148" s="34"/>
      <c r="B148" s="39"/>
      <c r="C148" s="267" t="s">
        <v>868</v>
      </c>
      <c r="D148" s="267" t="s">
        <v>869</v>
      </c>
      <c r="E148" s="17" t="s">
        <v>103</v>
      </c>
      <c r="F148" s="268">
        <v>21</v>
      </c>
      <c r="G148" s="34"/>
      <c r="H148" s="39"/>
    </row>
    <row r="149" spans="1:8" s="2" customFormat="1" ht="16.899999999999999" customHeight="1">
      <c r="A149" s="34"/>
      <c r="B149" s="39"/>
      <c r="C149" s="267" t="s">
        <v>895</v>
      </c>
      <c r="D149" s="267" t="s">
        <v>896</v>
      </c>
      <c r="E149" s="17" t="s">
        <v>131</v>
      </c>
      <c r="F149" s="268">
        <v>26.74</v>
      </c>
      <c r="G149" s="34"/>
      <c r="H149" s="39"/>
    </row>
    <row r="150" spans="1:8" s="2" customFormat="1" ht="16.899999999999999" customHeight="1">
      <c r="A150" s="34"/>
      <c r="B150" s="39"/>
      <c r="C150" s="267" t="s">
        <v>875</v>
      </c>
      <c r="D150" s="267" t="s">
        <v>876</v>
      </c>
      <c r="E150" s="17" t="s">
        <v>103</v>
      </c>
      <c r="F150" s="268">
        <v>21</v>
      </c>
      <c r="G150" s="34"/>
      <c r="H150" s="39"/>
    </row>
    <row r="151" spans="1:8" s="2" customFormat="1" ht="16.899999999999999" customHeight="1">
      <c r="A151" s="34"/>
      <c r="B151" s="39"/>
      <c r="C151" s="263" t="s">
        <v>149</v>
      </c>
      <c r="D151" s="264" t="s">
        <v>150</v>
      </c>
      <c r="E151" s="265" t="s">
        <v>113</v>
      </c>
      <c r="F151" s="266">
        <v>65.5</v>
      </c>
      <c r="G151" s="34"/>
      <c r="H151" s="39"/>
    </row>
    <row r="152" spans="1:8" s="2" customFormat="1" ht="16.899999999999999" customHeight="1">
      <c r="A152" s="34"/>
      <c r="B152" s="39"/>
      <c r="C152" s="267" t="s">
        <v>1</v>
      </c>
      <c r="D152" s="267" t="s">
        <v>425</v>
      </c>
      <c r="E152" s="17" t="s">
        <v>1</v>
      </c>
      <c r="F152" s="268">
        <v>0</v>
      </c>
      <c r="G152" s="34"/>
      <c r="H152" s="39"/>
    </row>
    <row r="153" spans="1:8" s="2" customFormat="1" ht="16.899999999999999" customHeight="1">
      <c r="A153" s="34"/>
      <c r="B153" s="39"/>
      <c r="C153" s="267" t="s">
        <v>1</v>
      </c>
      <c r="D153" s="267" t="s">
        <v>426</v>
      </c>
      <c r="E153" s="17" t="s">
        <v>1</v>
      </c>
      <c r="F153" s="268">
        <v>35</v>
      </c>
      <c r="G153" s="34"/>
      <c r="H153" s="39"/>
    </row>
    <row r="154" spans="1:8" s="2" customFormat="1" ht="16.899999999999999" customHeight="1">
      <c r="A154" s="34"/>
      <c r="B154" s="39"/>
      <c r="C154" s="267" t="s">
        <v>1</v>
      </c>
      <c r="D154" s="267" t="s">
        <v>427</v>
      </c>
      <c r="E154" s="17" t="s">
        <v>1</v>
      </c>
      <c r="F154" s="268">
        <v>18</v>
      </c>
      <c r="G154" s="34"/>
      <c r="H154" s="39"/>
    </row>
    <row r="155" spans="1:8" s="2" customFormat="1" ht="16.899999999999999" customHeight="1">
      <c r="A155" s="34"/>
      <c r="B155" s="39"/>
      <c r="C155" s="267" t="s">
        <v>1</v>
      </c>
      <c r="D155" s="267" t="s">
        <v>428</v>
      </c>
      <c r="E155" s="17" t="s">
        <v>1</v>
      </c>
      <c r="F155" s="268">
        <v>12.5</v>
      </c>
      <c r="G155" s="34"/>
      <c r="H155" s="39"/>
    </row>
    <row r="156" spans="1:8" s="2" customFormat="1" ht="16.899999999999999" customHeight="1">
      <c r="A156" s="34"/>
      <c r="B156" s="39"/>
      <c r="C156" s="267" t="s">
        <v>149</v>
      </c>
      <c r="D156" s="267" t="s">
        <v>233</v>
      </c>
      <c r="E156" s="17" t="s">
        <v>1</v>
      </c>
      <c r="F156" s="268">
        <v>65.5</v>
      </c>
      <c r="G156" s="34"/>
      <c r="H156" s="39"/>
    </row>
    <row r="157" spans="1:8" s="2" customFormat="1" ht="16.899999999999999" customHeight="1">
      <c r="A157" s="34"/>
      <c r="B157" s="39"/>
      <c r="C157" s="269" t="s">
        <v>1422</v>
      </c>
      <c r="D157" s="34"/>
      <c r="E157" s="34"/>
      <c r="F157" s="34"/>
      <c r="G157" s="34"/>
      <c r="H157" s="39"/>
    </row>
    <row r="158" spans="1:8" s="2" customFormat="1" ht="22.5">
      <c r="A158" s="34"/>
      <c r="B158" s="39"/>
      <c r="C158" s="267" t="s">
        <v>421</v>
      </c>
      <c r="D158" s="267" t="s">
        <v>422</v>
      </c>
      <c r="E158" s="17" t="s">
        <v>113</v>
      </c>
      <c r="F158" s="268">
        <v>65.5</v>
      </c>
      <c r="G158" s="34"/>
      <c r="H158" s="39"/>
    </row>
    <row r="159" spans="1:8" s="2" customFormat="1" ht="22.5">
      <c r="A159" s="34"/>
      <c r="B159" s="39"/>
      <c r="C159" s="267" t="s">
        <v>435</v>
      </c>
      <c r="D159" s="267" t="s">
        <v>436</v>
      </c>
      <c r="E159" s="17" t="s">
        <v>113</v>
      </c>
      <c r="F159" s="268">
        <v>65.5</v>
      </c>
      <c r="G159" s="34"/>
      <c r="H159" s="39"/>
    </row>
    <row r="160" spans="1:8" s="2" customFormat="1" ht="22.5">
      <c r="A160" s="34"/>
      <c r="B160" s="39"/>
      <c r="C160" s="267" t="s">
        <v>446</v>
      </c>
      <c r="D160" s="267" t="s">
        <v>447</v>
      </c>
      <c r="E160" s="17" t="s">
        <v>113</v>
      </c>
      <c r="F160" s="268">
        <v>65.5</v>
      </c>
      <c r="G160" s="34"/>
      <c r="H160" s="39"/>
    </row>
    <row r="161" spans="1:8" s="2" customFormat="1" ht="16.899999999999999" customHeight="1">
      <c r="A161" s="34"/>
      <c r="B161" s="39"/>
      <c r="C161" s="267" t="s">
        <v>440</v>
      </c>
      <c r="D161" s="267" t="s">
        <v>441</v>
      </c>
      <c r="E161" s="17" t="s">
        <v>442</v>
      </c>
      <c r="F161" s="268">
        <v>0.98299999999999998</v>
      </c>
      <c r="G161" s="34"/>
      <c r="H161" s="39"/>
    </row>
    <row r="162" spans="1:8" s="2" customFormat="1" ht="16.899999999999999" customHeight="1">
      <c r="A162" s="34"/>
      <c r="B162" s="39"/>
      <c r="C162" s="267" t="s">
        <v>430</v>
      </c>
      <c r="D162" s="267" t="s">
        <v>431</v>
      </c>
      <c r="E162" s="17" t="s">
        <v>168</v>
      </c>
      <c r="F162" s="268">
        <v>12.118</v>
      </c>
      <c r="G162" s="34"/>
      <c r="H162" s="39"/>
    </row>
    <row r="163" spans="1:8" s="2" customFormat="1" ht="16.899999999999999" customHeight="1">
      <c r="A163" s="34"/>
      <c r="B163" s="39"/>
      <c r="C163" s="263" t="s">
        <v>152</v>
      </c>
      <c r="D163" s="264" t="s">
        <v>153</v>
      </c>
      <c r="E163" s="265" t="s">
        <v>113</v>
      </c>
      <c r="F163" s="266">
        <v>32.5</v>
      </c>
      <c r="G163" s="34"/>
      <c r="H163" s="39"/>
    </row>
    <row r="164" spans="1:8" s="2" customFormat="1" ht="16.899999999999999" customHeight="1">
      <c r="A164" s="34"/>
      <c r="B164" s="39"/>
      <c r="C164" s="267" t="s">
        <v>1</v>
      </c>
      <c r="D164" s="267" t="s">
        <v>232</v>
      </c>
      <c r="E164" s="17" t="s">
        <v>1</v>
      </c>
      <c r="F164" s="268">
        <v>32.5</v>
      </c>
      <c r="G164" s="34"/>
      <c r="H164" s="39"/>
    </row>
    <row r="165" spans="1:8" s="2" customFormat="1" ht="16.899999999999999" customHeight="1">
      <c r="A165" s="34"/>
      <c r="B165" s="39"/>
      <c r="C165" s="267" t="s">
        <v>152</v>
      </c>
      <c r="D165" s="267" t="s">
        <v>233</v>
      </c>
      <c r="E165" s="17" t="s">
        <v>1</v>
      </c>
      <c r="F165" s="268">
        <v>32.5</v>
      </c>
      <c r="G165" s="34"/>
      <c r="H165" s="39"/>
    </row>
    <row r="166" spans="1:8" s="2" customFormat="1" ht="16.899999999999999" customHeight="1">
      <c r="A166" s="34"/>
      <c r="B166" s="39"/>
      <c r="C166" s="269" t="s">
        <v>1422</v>
      </c>
      <c r="D166" s="34"/>
      <c r="E166" s="34"/>
      <c r="F166" s="34"/>
      <c r="G166" s="34"/>
      <c r="H166" s="39"/>
    </row>
    <row r="167" spans="1:8" s="2" customFormat="1" ht="33.75">
      <c r="A167" s="34"/>
      <c r="B167" s="39"/>
      <c r="C167" s="267" t="s">
        <v>223</v>
      </c>
      <c r="D167" s="267" t="s">
        <v>224</v>
      </c>
      <c r="E167" s="17" t="s">
        <v>113</v>
      </c>
      <c r="F167" s="268">
        <v>32.5</v>
      </c>
      <c r="G167" s="34"/>
      <c r="H167" s="39"/>
    </row>
    <row r="168" spans="1:8" s="2" customFormat="1" ht="33.75">
      <c r="A168" s="34"/>
      <c r="B168" s="39"/>
      <c r="C168" s="267" t="s">
        <v>607</v>
      </c>
      <c r="D168" s="267" t="s">
        <v>608</v>
      </c>
      <c r="E168" s="17" t="s">
        <v>113</v>
      </c>
      <c r="F168" s="268">
        <v>73.8</v>
      </c>
      <c r="G168" s="34"/>
      <c r="H168" s="39"/>
    </row>
    <row r="169" spans="1:8" s="2" customFormat="1" ht="33.75">
      <c r="A169" s="34"/>
      <c r="B169" s="39"/>
      <c r="C169" s="267" t="s">
        <v>984</v>
      </c>
      <c r="D169" s="267" t="s">
        <v>985</v>
      </c>
      <c r="E169" s="17" t="s">
        <v>113</v>
      </c>
      <c r="F169" s="268">
        <v>32.5</v>
      </c>
      <c r="G169" s="34"/>
      <c r="H169" s="39"/>
    </row>
    <row r="170" spans="1:8" s="2" customFormat="1" ht="16.899999999999999" customHeight="1">
      <c r="A170" s="34"/>
      <c r="B170" s="39"/>
      <c r="C170" s="263" t="s">
        <v>155</v>
      </c>
      <c r="D170" s="264" t="s">
        <v>156</v>
      </c>
      <c r="E170" s="265" t="s">
        <v>103</v>
      </c>
      <c r="F170" s="266">
        <v>224</v>
      </c>
      <c r="G170" s="34"/>
      <c r="H170" s="39"/>
    </row>
    <row r="171" spans="1:8" s="2" customFormat="1" ht="16.899999999999999" customHeight="1">
      <c r="A171" s="34"/>
      <c r="B171" s="39"/>
      <c r="C171" s="267" t="s">
        <v>1</v>
      </c>
      <c r="D171" s="267" t="s">
        <v>942</v>
      </c>
      <c r="E171" s="17" t="s">
        <v>1</v>
      </c>
      <c r="F171" s="268">
        <v>0</v>
      </c>
      <c r="G171" s="34"/>
      <c r="H171" s="39"/>
    </row>
    <row r="172" spans="1:8" s="2" customFormat="1" ht="16.899999999999999" customHeight="1">
      <c r="A172" s="34"/>
      <c r="B172" s="39"/>
      <c r="C172" s="267" t="s">
        <v>1</v>
      </c>
      <c r="D172" s="267" t="s">
        <v>932</v>
      </c>
      <c r="E172" s="17" t="s">
        <v>1</v>
      </c>
      <c r="F172" s="268">
        <v>123</v>
      </c>
      <c r="G172" s="34"/>
      <c r="H172" s="39"/>
    </row>
    <row r="173" spans="1:8" s="2" customFormat="1" ht="16.899999999999999" customHeight="1">
      <c r="A173" s="34"/>
      <c r="B173" s="39"/>
      <c r="C173" s="267" t="s">
        <v>1</v>
      </c>
      <c r="D173" s="267" t="s">
        <v>948</v>
      </c>
      <c r="E173" s="17" t="s">
        <v>1</v>
      </c>
      <c r="F173" s="268">
        <v>101</v>
      </c>
      <c r="G173" s="34"/>
      <c r="H173" s="39"/>
    </row>
    <row r="174" spans="1:8" s="2" customFormat="1" ht="16.899999999999999" customHeight="1">
      <c r="A174" s="34"/>
      <c r="B174" s="39"/>
      <c r="C174" s="267" t="s">
        <v>155</v>
      </c>
      <c r="D174" s="267" t="s">
        <v>233</v>
      </c>
      <c r="E174" s="17" t="s">
        <v>1</v>
      </c>
      <c r="F174" s="268">
        <v>224</v>
      </c>
      <c r="G174" s="34"/>
      <c r="H174" s="39"/>
    </row>
    <row r="175" spans="1:8" s="2" customFormat="1" ht="16.899999999999999" customHeight="1">
      <c r="A175" s="34"/>
      <c r="B175" s="39"/>
      <c r="C175" s="269" t="s">
        <v>1422</v>
      </c>
      <c r="D175" s="34"/>
      <c r="E175" s="34"/>
      <c r="F175" s="34"/>
      <c r="G175" s="34"/>
      <c r="H175" s="39"/>
    </row>
    <row r="176" spans="1:8" s="2" customFormat="1" ht="16.899999999999999" customHeight="1">
      <c r="A176" s="34"/>
      <c r="B176" s="39"/>
      <c r="C176" s="267" t="s">
        <v>950</v>
      </c>
      <c r="D176" s="267" t="s">
        <v>951</v>
      </c>
      <c r="E176" s="17" t="s">
        <v>103</v>
      </c>
      <c r="F176" s="268">
        <v>224</v>
      </c>
      <c r="G176" s="34"/>
      <c r="H176" s="39"/>
    </row>
    <row r="177" spans="1:8" s="2" customFormat="1" ht="22.5">
      <c r="A177" s="34"/>
      <c r="B177" s="39"/>
      <c r="C177" s="267" t="s">
        <v>914</v>
      </c>
      <c r="D177" s="267" t="s">
        <v>915</v>
      </c>
      <c r="E177" s="17" t="s">
        <v>103</v>
      </c>
      <c r="F177" s="268">
        <v>224</v>
      </c>
      <c r="G177" s="34"/>
      <c r="H177" s="39"/>
    </row>
    <row r="178" spans="1:8" s="2" customFormat="1" ht="16.899999999999999" customHeight="1">
      <c r="A178" s="34"/>
      <c r="B178" s="39"/>
      <c r="C178" s="263" t="s">
        <v>158</v>
      </c>
      <c r="D178" s="264" t="s">
        <v>159</v>
      </c>
      <c r="E178" s="265" t="s">
        <v>103</v>
      </c>
      <c r="F178" s="266">
        <v>224</v>
      </c>
      <c r="G178" s="34"/>
      <c r="H178" s="39"/>
    </row>
    <row r="179" spans="1:8" s="2" customFormat="1" ht="16.899999999999999" customHeight="1">
      <c r="A179" s="34"/>
      <c r="B179" s="39"/>
      <c r="C179" s="267" t="s">
        <v>1</v>
      </c>
      <c r="D179" s="267" t="s">
        <v>942</v>
      </c>
      <c r="E179" s="17" t="s">
        <v>1</v>
      </c>
      <c r="F179" s="268">
        <v>0</v>
      </c>
      <c r="G179" s="34"/>
      <c r="H179" s="39"/>
    </row>
    <row r="180" spans="1:8" s="2" customFormat="1" ht="16.899999999999999" customHeight="1">
      <c r="A180" s="34"/>
      <c r="B180" s="39"/>
      <c r="C180" s="267" t="s">
        <v>1</v>
      </c>
      <c r="D180" s="267" t="s">
        <v>932</v>
      </c>
      <c r="E180" s="17" t="s">
        <v>1</v>
      </c>
      <c r="F180" s="268">
        <v>123</v>
      </c>
      <c r="G180" s="34"/>
      <c r="H180" s="39"/>
    </row>
    <row r="181" spans="1:8" s="2" customFormat="1" ht="16.899999999999999" customHeight="1">
      <c r="A181" s="34"/>
      <c r="B181" s="39"/>
      <c r="C181" s="267" t="s">
        <v>1</v>
      </c>
      <c r="D181" s="267" t="s">
        <v>948</v>
      </c>
      <c r="E181" s="17" t="s">
        <v>1</v>
      </c>
      <c r="F181" s="268">
        <v>101</v>
      </c>
      <c r="G181" s="34"/>
      <c r="H181" s="39"/>
    </row>
    <row r="182" spans="1:8" s="2" customFormat="1" ht="16.899999999999999" customHeight="1">
      <c r="A182" s="34"/>
      <c r="B182" s="39"/>
      <c r="C182" s="267" t="s">
        <v>158</v>
      </c>
      <c r="D182" s="267" t="s">
        <v>233</v>
      </c>
      <c r="E182" s="17" t="s">
        <v>1</v>
      </c>
      <c r="F182" s="268">
        <v>224</v>
      </c>
      <c r="G182" s="34"/>
      <c r="H182" s="39"/>
    </row>
    <row r="183" spans="1:8" s="2" customFormat="1" ht="16.899999999999999" customHeight="1">
      <c r="A183" s="34"/>
      <c r="B183" s="39"/>
      <c r="C183" s="269" t="s">
        <v>1422</v>
      </c>
      <c r="D183" s="34"/>
      <c r="E183" s="34"/>
      <c r="F183" s="34"/>
      <c r="G183" s="34"/>
      <c r="H183" s="39"/>
    </row>
    <row r="184" spans="1:8" s="2" customFormat="1" ht="16.899999999999999" customHeight="1">
      <c r="A184" s="34"/>
      <c r="B184" s="39"/>
      <c r="C184" s="267" t="s">
        <v>945</v>
      </c>
      <c r="D184" s="267" t="s">
        <v>946</v>
      </c>
      <c r="E184" s="17" t="s">
        <v>103</v>
      </c>
      <c r="F184" s="268">
        <v>224</v>
      </c>
      <c r="G184" s="34"/>
      <c r="H184" s="39"/>
    </row>
    <row r="185" spans="1:8" s="2" customFormat="1" ht="22.5">
      <c r="A185" s="34"/>
      <c r="B185" s="39"/>
      <c r="C185" s="267" t="s">
        <v>923</v>
      </c>
      <c r="D185" s="267" t="s">
        <v>924</v>
      </c>
      <c r="E185" s="17" t="s">
        <v>103</v>
      </c>
      <c r="F185" s="268">
        <v>224</v>
      </c>
      <c r="G185" s="34"/>
      <c r="H185" s="39"/>
    </row>
    <row r="186" spans="1:8" s="2" customFormat="1" ht="16.899999999999999" customHeight="1">
      <c r="A186" s="34"/>
      <c r="B186" s="39"/>
      <c r="C186" s="263" t="s">
        <v>160</v>
      </c>
      <c r="D186" s="264" t="s">
        <v>161</v>
      </c>
      <c r="E186" s="265" t="s">
        <v>103</v>
      </c>
      <c r="F186" s="266">
        <v>98</v>
      </c>
      <c r="G186" s="34"/>
      <c r="H186" s="39"/>
    </row>
    <row r="187" spans="1:8" s="2" customFormat="1" ht="16.899999999999999" customHeight="1">
      <c r="A187" s="34"/>
      <c r="B187" s="39"/>
      <c r="C187" s="267" t="s">
        <v>1</v>
      </c>
      <c r="D187" s="267" t="s">
        <v>942</v>
      </c>
      <c r="E187" s="17" t="s">
        <v>1</v>
      </c>
      <c r="F187" s="268">
        <v>0</v>
      </c>
      <c r="G187" s="34"/>
      <c r="H187" s="39"/>
    </row>
    <row r="188" spans="1:8" s="2" customFormat="1" ht="16.899999999999999" customHeight="1">
      <c r="A188" s="34"/>
      <c r="B188" s="39"/>
      <c r="C188" s="267" t="s">
        <v>1</v>
      </c>
      <c r="D188" s="267" t="s">
        <v>943</v>
      </c>
      <c r="E188" s="17" t="s">
        <v>1</v>
      </c>
      <c r="F188" s="268">
        <v>93</v>
      </c>
      <c r="G188" s="34"/>
      <c r="H188" s="39"/>
    </row>
    <row r="189" spans="1:8" s="2" customFormat="1" ht="16.899999999999999" customHeight="1">
      <c r="A189" s="34"/>
      <c r="B189" s="39"/>
      <c r="C189" s="267" t="s">
        <v>1</v>
      </c>
      <c r="D189" s="267" t="s">
        <v>944</v>
      </c>
      <c r="E189" s="17" t="s">
        <v>1</v>
      </c>
      <c r="F189" s="268">
        <v>5</v>
      </c>
      <c r="G189" s="34"/>
      <c r="H189" s="39"/>
    </row>
    <row r="190" spans="1:8" s="2" customFormat="1" ht="16.899999999999999" customHeight="1">
      <c r="A190" s="34"/>
      <c r="B190" s="39"/>
      <c r="C190" s="267" t="s">
        <v>160</v>
      </c>
      <c r="D190" s="267" t="s">
        <v>233</v>
      </c>
      <c r="E190" s="17" t="s">
        <v>1</v>
      </c>
      <c r="F190" s="268">
        <v>98</v>
      </c>
      <c r="G190" s="34"/>
      <c r="H190" s="39"/>
    </row>
    <row r="191" spans="1:8" s="2" customFormat="1" ht="16.899999999999999" customHeight="1">
      <c r="A191" s="34"/>
      <c r="B191" s="39"/>
      <c r="C191" s="269" t="s">
        <v>1422</v>
      </c>
      <c r="D191" s="34"/>
      <c r="E191" s="34"/>
      <c r="F191" s="34"/>
      <c r="G191" s="34"/>
      <c r="H191" s="39"/>
    </row>
    <row r="192" spans="1:8" s="2" customFormat="1" ht="16.899999999999999" customHeight="1">
      <c r="A192" s="34"/>
      <c r="B192" s="39"/>
      <c r="C192" s="267" t="s">
        <v>938</v>
      </c>
      <c r="D192" s="267" t="s">
        <v>939</v>
      </c>
      <c r="E192" s="17" t="s">
        <v>103</v>
      </c>
      <c r="F192" s="268">
        <v>98</v>
      </c>
      <c r="G192" s="34"/>
      <c r="H192" s="39"/>
    </row>
    <row r="193" spans="1:8" s="2" customFormat="1" ht="22.5">
      <c r="A193" s="34"/>
      <c r="B193" s="39"/>
      <c r="C193" s="267" t="s">
        <v>919</v>
      </c>
      <c r="D193" s="267" t="s">
        <v>920</v>
      </c>
      <c r="E193" s="17" t="s">
        <v>103</v>
      </c>
      <c r="F193" s="268">
        <v>98</v>
      </c>
      <c r="G193" s="34"/>
      <c r="H193" s="39"/>
    </row>
    <row r="194" spans="1:8" s="2" customFormat="1" ht="16.899999999999999" customHeight="1">
      <c r="A194" s="34"/>
      <c r="B194" s="39"/>
      <c r="C194" s="263" t="s">
        <v>163</v>
      </c>
      <c r="D194" s="264" t="s">
        <v>164</v>
      </c>
      <c r="E194" s="265" t="s">
        <v>131</v>
      </c>
      <c r="F194" s="266">
        <v>202.92500000000001</v>
      </c>
      <c r="G194" s="34"/>
      <c r="H194" s="39"/>
    </row>
    <row r="195" spans="1:8" s="2" customFormat="1" ht="16.899999999999999" customHeight="1">
      <c r="A195" s="34"/>
      <c r="B195" s="39"/>
      <c r="C195" s="267" t="s">
        <v>1</v>
      </c>
      <c r="D195" s="267" t="s">
        <v>391</v>
      </c>
      <c r="E195" s="17" t="s">
        <v>1</v>
      </c>
      <c r="F195" s="268">
        <v>100.589</v>
      </c>
      <c r="G195" s="34"/>
      <c r="H195" s="39"/>
    </row>
    <row r="196" spans="1:8" s="2" customFormat="1" ht="16.899999999999999" customHeight="1">
      <c r="A196" s="34"/>
      <c r="B196" s="39"/>
      <c r="C196" s="267" t="s">
        <v>1</v>
      </c>
      <c r="D196" s="267" t="s">
        <v>392</v>
      </c>
      <c r="E196" s="17" t="s">
        <v>1</v>
      </c>
      <c r="F196" s="268">
        <v>102.336</v>
      </c>
      <c r="G196" s="34"/>
      <c r="H196" s="39"/>
    </row>
    <row r="197" spans="1:8" s="2" customFormat="1" ht="16.899999999999999" customHeight="1">
      <c r="A197" s="34"/>
      <c r="B197" s="39"/>
      <c r="C197" s="267" t="s">
        <v>163</v>
      </c>
      <c r="D197" s="267" t="s">
        <v>233</v>
      </c>
      <c r="E197" s="17" t="s">
        <v>1</v>
      </c>
      <c r="F197" s="268">
        <v>202.92500000000001</v>
      </c>
      <c r="G197" s="34"/>
      <c r="H197" s="39"/>
    </row>
    <row r="198" spans="1:8" s="2" customFormat="1" ht="16.899999999999999" customHeight="1">
      <c r="A198" s="34"/>
      <c r="B198" s="39"/>
      <c r="C198" s="269" t="s">
        <v>1422</v>
      </c>
      <c r="D198" s="34"/>
      <c r="E198" s="34"/>
      <c r="F198" s="34"/>
      <c r="G198" s="34"/>
      <c r="H198" s="39"/>
    </row>
    <row r="199" spans="1:8" s="2" customFormat="1" ht="33.75">
      <c r="A199" s="34"/>
      <c r="B199" s="39"/>
      <c r="C199" s="267" t="s">
        <v>387</v>
      </c>
      <c r="D199" s="267" t="s">
        <v>388</v>
      </c>
      <c r="E199" s="17" t="s">
        <v>131</v>
      </c>
      <c r="F199" s="268">
        <v>202.92500000000001</v>
      </c>
      <c r="G199" s="34"/>
      <c r="H199" s="39"/>
    </row>
    <row r="200" spans="1:8" s="2" customFormat="1" ht="45">
      <c r="A200" s="34"/>
      <c r="B200" s="39"/>
      <c r="C200" s="267" t="s">
        <v>393</v>
      </c>
      <c r="D200" s="267" t="s">
        <v>394</v>
      </c>
      <c r="E200" s="17" t="s">
        <v>131</v>
      </c>
      <c r="F200" s="268">
        <v>1014.625</v>
      </c>
      <c r="G200" s="34"/>
      <c r="H200" s="39"/>
    </row>
    <row r="201" spans="1:8" s="2" customFormat="1" ht="22.5">
      <c r="A201" s="34"/>
      <c r="B201" s="39"/>
      <c r="C201" s="267" t="s">
        <v>399</v>
      </c>
      <c r="D201" s="267" t="s">
        <v>400</v>
      </c>
      <c r="E201" s="17" t="s">
        <v>131</v>
      </c>
      <c r="F201" s="268">
        <v>202.92500000000001</v>
      </c>
      <c r="G201" s="34"/>
      <c r="H201" s="39"/>
    </row>
    <row r="202" spans="1:8" s="2" customFormat="1" ht="22.5">
      <c r="A202" s="34"/>
      <c r="B202" s="39"/>
      <c r="C202" s="267" t="s">
        <v>403</v>
      </c>
      <c r="D202" s="267" t="s">
        <v>404</v>
      </c>
      <c r="E202" s="17" t="s">
        <v>168</v>
      </c>
      <c r="F202" s="268">
        <v>375.411</v>
      </c>
      <c r="G202" s="34"/>
      <c r="H202" s="39"/>
    </row>
    <row r="203" spans="1:8" s="2" customFormat="1" ht="16.899999999999999" customHeight="1">
      <c r="A203" s="34"/>
      <c r="B203" s="39"/>
      <c r="C203" s="263" t="s">
        <v>166</v>
      </c>
      <c r="D203" s="264" t="s">
        <v>167</v>
      </c>
      <c r="E203" s="265" t="s">
        <v>168</v>
      </c>
      <c r="F203" s="266">
        <v>1127.7059999999999</v>
      </c>
      <c r="G203" s="34"/>
      <c r="H203" s="39"/>
    </row>
    <row r="204" spans="1:8" s="2" customFormat="1" ht="16.899999999999999" customHeight="1">
      <c r="A204" s="34"/>
      <c r="B204" s="39"/>
      <c r="C204" s="267" t="s">
        <v>166</v>
      </c>
      <c r="D204" s="267" t="s">
        <v>1010</v>
      </c>
      <c r="E204" s="17" t="s">
        <v>1</v>
      </c>
      <c r="F204" s="268">
        <v>1127.7059999999999</v>
      </c>
      <c r="G204" s="34"/>
      <c r="H204" s="39"/>
    </row>
    <row r="205" spans="1:8" s="2" customFormat="1" ht="16.899999999999999" customHeight="1">
      <c r="A205" s="34"/>
      <c r="B205" s="39"/>
      <c r="C205" s="269" t="s">
        <v>1422</v>
      </c>
      <c r="D205" s="34"/>
      <c r="E205" s="34"/>
      <c r="F205" s="34"/>
      <c r="G205" s="34"/>
      <c r="H205" s="39"/>
    </row>
    <row r="206" spans="1:8" s="2" customFormat="1" ht="16.899999999999999" customHeight="1">
      <c r="A206" s="34"/>
      <c r="B206" s="39"/>
      <c r="C206" s="267" t="s">
        <v>1005</v>
      </c>
      <c r="D206" s="267" t="s">
        <v>1006</v>
      </c>
      <c r="E206" s="17" t="s">
        <v>168</v>
      </c>
      <c r="F206" s="268">
        <v>3922.2359999999999</v>
      </c>
      <c r="G206" s="34"/>
      <c r="H206" s="39"/>
    </row>
    <row r="207" spans="1:8" s="2" customFormat="1" ht="22.5">
      <c r="A207" s="34"/>
      <c r="B207" s="39"/>
      <c r="C207" s="267" t="s">
        <v>1034</v>
      </c>
      <c r="D207" s="267" t="s">
        <v>1035</v>
      </c>
      <c r="E207" s="17" t="s">
        <v>168</v>
      </c>
      <c r="F207" s="268">
        <v>1127.7059999999999</v>
      </c>
      <c r="G207" s="34"/>
      <c r="H207" s="39"/>
    </row>
    <row r="208" spans="1:8" s="2" customFormat="1" ht="16.899999999999999" customHeight="1">
      <c r="A208" s="34"/>
      <c r="B208" s="39"/>
      <c r="C208" s="263" t="s">
        <v>170</v>
      </c>
      <c r="D208" s="264" t="s">
        <v>171</v>
      </c>
      <c r="E208" s="265" t="s">
        <v>168</v>
      </c>
      <c r="F208" s="266">
        <v>3874.2910000000002</v>
      </c>
      <c r="G208" s="34"/>
      <c r="H208" s="39"/>
    </row>
    <row r="209" spans="1:8" s="2" customFormat="1" ht="16.899999999999999" customHeight="1">
      <c r="A209" s="34"/>
      <c r="B209" s="39"/>
      <c r="C209" s="267" t="s">
        <v>1008</v>
      </c>
      <c r="D209" s="267" t="s">
        <v>1009</v>
      </c>
      <c r="E209" s="17" t="s">
        <v>1</v>
      </c>
      <c r="F209" s="268">
        <v>1564.7950000000001</v>
      </c>
      <c r="G209" s="34"/>
      <c r="H209" s="39"/>
    </row>
    <row r="210" spans="1:8" s="2" customFormat="1" ht="16.899999999999999" customHeight="1">
      <c r="A210" s="34"/>
      <c r="B210" s="39"/>
      <c r="C210" s="267" t="s">
        <v>166</v>
      </c>
      <c r="D210" s="267" t="s">
        <v>1010</v>
      </c>
      <c r="E210" s="17" t="s">
        <v>1</v>
      </c>
      <c r="F210" s="268">
        <v>1127.7059999999999</v>
      </c>
      <c r="G210" s="34"/>
      <c r="H210" s="39"/>
    </row>
    <row r="211" spans="1:8" s="2" customFormat="1" ht="16.899999999999999" customHeight="1">
      <c r="A211" s="34"/>
      <c r="B211" s="39"/>
      <c r="C211" s="267" t="s">
        <v>173</v>
      </c>
      <c r="D211" s="267" t="s">
        <v>1011</v>
      </c>
      <c r="E211" s="17" t="s">
        <v>1</v>
      </c>
      <c r="F211" s="268">
        <v>1181.79</v>
      </c>
      <c r="G211" s="34"/>
      <c r="H211" s="39"/>
    </row>
    <row r="212" spans="1:8" s="2" customFormat="1" ht="16.899999999999999" customHeight="1">
      <c r="A212" s="34"/>
      <c r="B212" s="39"/>
      <c r="C212" s="267" t="s">
        <v>170</v>
      </c>
      <c r="D212" s="267" t="s">
        <v>233</v>
      </c>
      <c r="E212" s="17" t="s">
        <v>1</v>
      </c>
      <c r="F212" s="268">
        <v>3874.2910000000002</v>
      </c>
      <c r="G212" s="34"/>
      <c r="H212" s="39"/>
    </row>
    <row r="213" spans="1:8" s="2" customFormat="1" ht="16.899999999999999" customHeight="1">
      <c r="A213" s="34"/>
      <c r="B213" s="39"/>
      <c r="C213" s="269" t="s">
        <v>1422</v>
      </c>
      <c r="D213" s="34"/>
      <c r="E213" s="34"/>
      <c r="F213" s="34"/>
      <c r="G213" s="34"/>
      <c r="H213" s="39"/>
    </row>
    <row r="214" spans="1:8" s="2" customFormat="1" ht="16.899999999999999" customHeight="1">
      <c r="A214" s="34"/>
      <c r="B214" s="39"/>
      <c r="C214" s="267" t="s">
        <v>1005</v>
      </c>
      <c r="D214" s="267" t="s">
        <v>1006</v>
      </c>
      <c r="E214" s="17" t="s">
        <v>168</v>
      </c>
      <c r="F214" s="268">
        <v>3922.2359999999999</v>
      </c>
      <c r="G214" s="34"/>
      <c r="H214" s="39"/>
    </row>
    <row r="215" spans="1:8" s="2" customFormat="1" ht="22.5">
      <c r="A215" s="34"/>
      <c r="B215" s="39"/>
      <c r="C215" s="267" t="s">
        <v>996</v>
      </c>
      <c r="D215" s="267" t="s">
        <v>997</v>
      </c>
      <c r="E215" s="17" t="s">
        <v>168</v>
      </c>
      <c r="F215" s="268">
        <v>3874.2910000000002</v>
      </c>
      <c r="G215" s="34"/>
      <c r="H215" s="39"/>
    </row>
    <row r="216" spans="1:8" s="2" customFormat="1" ht="22.5">
      <c r="A216" s="34"/>
      <c r="B216" s="39"/>
      <c r="C216" s="267" t="s">
        <v>1000</v>
      </c>
      <c r="D216" s="267" t="s">
        <v>1001</v>
      </c>
      <c r="E216" s="17" t="s">
        <v>168</v>
      </c>
      <c r="F216" s="268">
        <v>54240.074000000001</v>
      </c>
      <c r="G216" s="34"/>
      <c r="H216" s="39"/>
    </row>
    <row r="217" spans="1:8" s="2" customFormat="1" ht="16.899999999999999" customHeight="1">
      <c r="A217" s="34"/>
      <c r="B217" s="39"/>
      <c r="C217" s="263" t="s">
        <v>173</v>
      </c>
      <c r="D217" s="264" t="s">
        <v>174</v>
      </c>
      <c r="E217" s="265" t="s">
        <v>168</v>
      </c>
      <c r="F217" s="266">
        <v>1181.79</v>
      </c>
      <c r="G217" s="34"/>
      <c r="H217" s="39"/>
    </row>
    <row r="218" spans="1:8" s="2" customFormat="1" ht="16.899999999999999" customHeight="1">
      <c r="A218" s="34"/>
      <c r="B218" s="39"/>
      <c r="C218" s="267" t="s">
        <v>173</v>
      </c>
      <c r="D218" s="267" t="s">
        <v>1011</v>
      </c>
      <c r="E218" s="17" t="s">
        <v>1</v>
      </c>
      <c r="F218" s="268">
        <v>1181.79</v>
      </c>
      <c r="G218" s="34"/>
      <c r="H218" s="39"/>
    </row>
    <row r="219" spans="1:8" s="2" customFormat="1" ht="16.899999999999999" customHeight="1">
      <c r="A219" s="34"/>
      <c r="B219" s="39"/>
      <c r="C219" s="269" t="s">
        <v>1422</v>
      </c>
      <c r="D219" s="34"/>
      <c r="E219" s="34"/>
      <c r="F219" s="34"/>
      <c r="G219" s="34"/>
      <c r="H219" s="39"/>
    </row>
    <row r="220" spans="1:8" s="2" customFormat="1" ht="16.899999999999999" customHeight="1">
      <c r="A220" s="34"/>
      <c r="B220" s="39"/>
      <c r="C220" s="267" t="s">
        <v>1005</v>
      </c>
      <c r="D220" s="267" t="s">
        <v>1006</v>
      </c>
      <c r="E220" s="17" t="s">
        <v>168</v>
      </c>
      <c r="F220" s="268">
        <v>3922.2359999999999</v>
      </c>
      <c r="G220" s="34"/>
      <c r="H220" s="39"/>
    </row>
    <row r="221" spans="1:8" s="2" customFormat="1" ht="22.5">
      <c r="A221" s="34"/>
      <c r="B221" s="39"/>
      <c r="C221" s="267" t="s">
        <v>1038</v>
      </c>
      <c r="D221" s="267" t="s">
        <v>404</v>
      </c>
      <c r="E221" s="17" t="s">
        <v>168</v>
      </c>
      <c r="F221" s="268">
        <v>1181.79</v>
      </c>
      <c r="G221" s="34"/>
      <c r="H221" s="39"/>
    </row>
    <row r="222" spans="1:8" s="2" customFormat="1" ht="16.899999999999999" customHeight="1">
      <c r="A222" s="34"/>
      <c r="B222" s="39"/>
      <c r="C222" s="263" t="s">
        <v>176</v>
      </c>
      <c r="D222" s="264" t="s">
        <v>177</v>
      </c>
      <c r="E222" s="265" t="s">
        <v>168</v>
      </c>
      <c r="F222" s="266">
        <v>47.945</v>
      </c>
      <c r="G222" s="34"/>
      <c r="H222" s="39"/>
    </row>
    <row r="223" spans="1:8" s="2" customFormat="1" ht="16.899999999999999" customHeight="1">
      <c r="A223" s="34"/>
      <c r="B223" s="39"/>
      <c r="C223" s="267" t="s">
        <v>1</v>
      </c>
      <c r="D223" s="267" t="s">
        <v>1012</v>
      </c>
      <c r="E223" s="17" t="s">
        <v>1</v>
      </c>
      <c r="F223" s="268">
        <v>2.1</v>
      </c>
      <c r="G223" s="34"/>
      <c r="H223" s="39"/>
    </row>
    <row r="224" spans="1:8" s="2" customFormat="1" ht="16.899999999999999" customHeight="1">
      <c r="A224" s="34"/>
      <c r="B224" s="39"/>
      <c r="C224" s="267" t="s">
        <v>1</v>
      </c>
      <c r="D224" s="267" t="s">
        <v>1013</v>
      </c>
      <c r="E224" s="17" t="s">
        <v>1</v>
      </c>
      <c r="F224" s="268">
        <v>42.64</v>
      </c>
      <c r="G224" s="34"/>
      <c r="H224" s="39"/>
    </row>
    <row r="225" spans="1:8" s="2" customFormat="1" ht="16.899999999999999" customHeight="1">
      <c r="A225" s="34"/>
      <c r="B225" s="39"/>
      <c r="C225" s="267" t="s">
        <v>1014</v>
      </c>
      <c r="D225" s="267" t="s">
        <v>1015</v>
      </c>
      <c r="E225" s="17" t="s">
        <v>1</v>
      </c>
      <c r="F225" s="268">
        <v>2.645</v>
      </c>
      <c r="G225" s="34"/>
      <c r="H225" s="39"/>
    </row>
    <row r="226" spans="1:8" s="2" customFormat="1" ht="16.899999999999999" customHeight="1">
      <c r="A226" s="34"/>
      <c r="B226" s="39"/>
      <c r="C226" s="267" t="s">
        <v>1</v>
      </c>
      <c r="D226" s="267" t="s">
        <v>1016</v>
      </c>
      <c r="E226" s="17" t="s">
        <v>1</v>
      </c>
      <c r="F226" s="268">
        <v>0.56000000000000005</v>
      </c>
      <c r="G226" s="34"/>
      <c r="H226" s="39"/>
    </row>
    <row r="227" spans="1:8" s="2" customFormat="1" ht="16.899999999999999" customHeight="1">
      <c r="A227" s="34"/>
      <c r="B227" s="39"/>
      <c r="C227" s="267" t="s">
        <v>176</v>
      </c>
      <c r="D227" s="267" t="s">
        <v>233</v>
      </c>
      <c r="E227" s="17" t="s">
        <v>1</v>
      </c>
      <c r="F227" s="268">
        <v>47.945</v>
      </c>
      <c r="G227" s="34"/>
      <c r="H227" s="39"/>
    </row>
    <row r="228" spans="1:8" s="2" customFormat="1" ht="16.899999999999999" customHeight="1">
      <c r="A228" s="34"/>
      <c r="B228" s="39"/>
      <c r="C228" s="269" t="s">
        <v>1422</v>
      </c>
      <c r="D228" s="34"/>
      <c r="E228" s="34"/>
      <c r="F228" s="34"/>
      <c r="G228" s="34"/>
      <c r="H228" s="39"/>
    </row>
    <row r="229" spans="1:8" s="2" customFormat="1" ht="16.899999999999999" customHeight="1">
      <c r="A229" s="34"/>
      <c r="B229" s="39"/>
      <c r="C229" s="267" t="s">
        <v>1005</v>
      </c>
      <c r="D229" s="267" t="s">
        <v>1006</v>
      </c>
      <c r="E229" s="17" t="s">
        <v>168</v>
      </c>
      <c r="F229" s="268">
        <v>3922.2359999999999</v>
      </c>
      <c r="G229" s="34"/>
      <c r="H229" s="39"/>
    </row>
    <row r="230" spans="1:8" s="2" customFormat="1" ht="22.5">
      <c r="A230" s="34"/>
      <c r="B230" s="39"/>
      <c r="C230" s="267" t="s">
        <v>1019</v>
      </c>
      <c r="D230" s="267" t="s">
        <v>1020</v>
      </c>
      <c r="E230" s="17" t="s">
        <v>168</v>
      </c>
      <c r="F230" s="268">
        <v>47.945</v>
      </c>
      <c r="G230" s="34"/>
      <c r="H230" s="39"/>
    </row>
    <row r="231" spans="1:8" s="2" customFormat="1" ht="22.5">
      <c r="A231" s="34"/>
      <c r="B231" s="39"/>
      <c r="C231" s="267" t="s">
        <v>1024</v>
      </c>
      <c r="D231" s="267" t="s">
        <v>1025</v>
      </c>
      <c r="E231" s="17" t="s">
        <v>168</v>
      </c>
      <c r="F231" s="268">
        <v>671.23</v>
      </c>
      <c r="G231" s="34"/>
      <c r="H231" s="39"/>
    </row>
    <row r="232" spans="1:8" s="2" customFormat="1" ht="16.899999999999999" customHeight="1">
      <c r="A232" s="34"/>
      <c r="B232" s="39"/>
      <c r="C232" s="263" t="s">
        <v>1014</v>
      </c>
      <c r="D232" s="264" t="s">
        <v>1014</v>
      </c>
      <c r="E232" s="265" t="s">
        <v>1</v>
      </c>
      <c r="F232" s="266">
        <v>2.645</v>
      </c>
      <c r="G232" s="34"/>
      <c r="H232" s="39"/>
    </row>
    <row r="233" spans="1:8" s="2" customFormat="1" ht="16.899999999999999" customHeight="1">
      <c r="A233" s="34"/>
      <c r="B233" s="39"/>
      <c r="C233" s="267" t="s">
        <v>1014</v>
      </c>
      <c r="D233" s="267" t="s">
        <v>1015</v>
      </c>
      <c r="E233" s="17" t="s">
        <v>1</v>
      </c>
      <c r="F233" s="268">
        <v>2.645</v>
      </c>
      <c r="G233" s="34"/>
      <c r="H233" s="39"/>
    </row>
    <row r="234" spans="1:8" s="2" customFormat="1" ht="16.899999999999999" customHeight="1">
      <c r="A234" s="34"/>
      <c r="B234" s="39"/>
      <c r="C234" s="263" t="s">
        <v>1008</v>
      </c>
      <c r="D234" s="264" t="s">
        <v>1423</v>
      </c>
      <c r="E234" s="265" t="s">
        <v>168</v>
      </c>
      <c r="F234" s="266">
        <v>1564.7950000000001</v>
      </c>
      <c r="G234" s="34"/>
      <c r="H234" s="39"/>
    </row>
    <row r="235" spans="1:8" s="2" customFormat="1" ht="16.899999999999999" customHeight="1">
      <c r="A235" s="34"/>
      <c r="B235" s="39"/>
      <c r="C235" s="267" t="s">
        <v>1008</v>
      </c>
      <c r="D235" s="267" t="s">
        <v>1009</v>
      </c>
      <c r="E235" s="17" t="s">
        <v>1</v>
      </c>
      <c r="F235" s="268">
        <v>1564.7950000000001</v>
      </c>
      <c r="G235" s="34"/>
      <c r="H235" s="39"/>
    </row>
    <row r="236" spans="1:8" s="2" customFormat="1" ht="16.899999999999999" customHeight="1">
      <c r="A236" s="34"/>
      <c r="B236" s="39"/>
      <c r="C236" s="263" t="s">
        <v>179</v>
      </c>
      <c r="D236" s="264" t="s">
        <v>180</v>
      </c>
      <c r="E236" s="265" t="s">
        <v>131</v>
      </c>
      <c r="F236" s="266">
        <v>3</v>
      </c>
      <c r="G236" s="34"/>
      <c r="H236" s="39"/>
    </row>
    <row r="237" spans="1:8" s="2" customFormat="1" ht="16.899999999999999" customHeight="1">
      <c r="A237" s="34"/>
      <c r="B237" s="39"/>
      <c r="C237" s="267" t="s">
        <v>1</v>
      </c>
      <c r="D237" s="267" t="s">
        <v>412</v>
      </c>
      <c r="E237" s="17" t="s">
        <v>1</v>
      </c>
      <c r="F237" s="268">
        <v>0</v>
      </c>
      <c r="G237" s="34"/>
      <c r="H237" s="39"/>
    </row>
    <row r="238" spans="1:8" s="2" customFormat="1" ht="16.899999999999999" customHeight="1">
      <c r="A238" s="34"/>
      <c r="B238" s="39"/>
      <c r="C238" s="267" t="s">
        <v>1</v>
      </c>
      <c r="D238" s="267" t="s">
        <v>413</v>
      </c>
      <c r="E238" s="17" t="s">
        <v>1</v>
      </c>
      <c r="F238" s="268">
        <v>3</v>
      </c>
      <c r="G238" s="34"/>
      <c r="H238" s="39"/>
    </row>
    <row r="239" spans="1:8" s="2" customFormat="1" ht="16.899999999999999" customHeight="1">
      <c r="A239" s="34"/>
      <c r="B239" s="39"/>
      <c r="C239" s="267" t="s">
        <v>179</v>
      </c>
      <c r="D239" s="267" t="s">
        <v>233</v>
      </c>
      <c r="E239" s="17" t="s">
        <v>1</v>
      </c>
      <c r="F239" s="268">
        <v>3</v>
      </c>
      <c r="G239" s="34"/>
      <c r="H239" s="39"/>
    </row>
    <row r="240" spans="1:8" s="2" customFormat="1" ht="16.899999999999999" customHeight="1">
      <c r="A240" s="34"/>
      <c r="B240" s="39"/>
      <c r="C240" s="269" t="s">
        <v>1422</v>
      </c>
      <c r="D240" s="34"/>
      <c r="E240" s="34"/>
      <c r="F240" s="34"/>
      <c r="G240" s="34"/>
      <c r="H240" s="39"/>
    </row>
    <row r="241" spans="1:8" s="2" customFormat="1" ht="22.5">
      <c r="A241" s="34"/>
      <c r="B241" s="39"/>
      <c r="C241" s="267" t="s">
        <v>408</v>
      </c>
      <c r="D241" s="267" t="s">
        <v>409</v>
      </c>
      <c r="E241" s="17" t="s">
        <v>131</v>
      </c>
      <c r="F241" s="268">
        <v>3</v>
      </c>
      <c r="G241" s="34"/>
      <c r="H241" s="39"/>
    </row>
    <row r="242" spans="1:8" s="2" customFormat="1" ht="16.899999999999999" customHeight="1">
      <c r="A242" s="34"/>
      <c r="B242" s="39"/>
      <c r="C242" s="267" t="s">
        <v>416</v>
      </c>
      <c r="D242" s="267" t="s">
        <v>417</v>
      </c>
      <c r="E242" s="17" t="s">
        <v>168</v>
      </c>
      <c r="F242" s="268">
        <v>6.03</v>
      </c>
      <c r="G242" s="34"/>
      <c r="H242" s="39"/>
    </row>
    <row r="243" spans="1:8" s="2" customFormat="1" ht="16.899999999999999" customHeight="1">
      <c r="A243" s="34"/>
      <c r="B243" s="39"/>
      <c r="C243" s="263" t="s">
        <v>182</v>
      </c>
      <c r="D243" s="264" t="s">
        <v>183</v>
      </c>
      <c r="E243" s="265" t="s">
        <v>113</v>
      </c>
      <c r="F243" s="266">
        <v>12.5</v>
      </c>
      <c r="G243" s="34"/>
      <c r="H243" s="39"/>
    </row>
    <row r="244" spans="1:8" s="2" customFormat="1" ht="16.899999999999999" customHeight="1">
      <c r="A244" s="34"/>
      <c r="B244" s="39"/>
      <c r="C244" s="267" t="s">
        <v>1</v>
      </c>
      <c r="D244" s="267" t="s">
        <v>363</v>
      </c>
      <c r="E244" s="17" t="s">
        <v>1</v>
      </c>
      <c r="F244" s="268">
        <v>12.5</v>
      </c>
      <c r="G244" s="34"/>
      <c r="H244" s="39"/>
    </row>
    <row r="245" spans="1:8" s="2" customFormat="1" ht="16.899999999999999" customHeight="1">
      <c r="A245" s="34"/>
      <c r="B245" s="39"/>
      <c r="C245" s="267" t="s">
        <v>182</v>
      </c>
      <c r="D245" s="267" t="s">
        <v>233</v>
      </c>
      <c r="E245" s="17" t="s">
        <v>1</v>
      </c>
      <c r="F245" s="268">
        <v>12.5</v>
      </c>
      <c r="G245" s="34"/>
      <c r="H245" s="39"/>
    </row>
    <row r="246" spans="1:8" s="2" customFormat="1" ht="16.899999999999999" customHeight="1">
      <c r="A246" s="34"/>
      <c r="B246" s="39"/>
      <c r="C246" s="269" t="s">
        <v>1422</v>
      </c>
      <c r="D246" s="34"/>
      <c r="E246" s="34"/>
      <c r="F246" s="34"/>
      <c r="G246" s="34"/>
      <c r="H246" s="39"/>
    </row>
    <row r="247" spans="1:8" s="2" customFormat="1" ht="16.899999999999999" customHeight="1">
      <c r="A247" s="34"/>
      <c r="B247" s="39"/>
      <c r="C247" s="267" t="s">
        <v>359</v>
      </c>
      <c r="D247" s="267" t="s">
        <v>360</v>
      </c>
      <c r="E247" s="17" t="s">
        <v>113</v>
      </c>
      <c r="F247" s="268">
        <v>12.5</v>
      </c>
      <c r="G247" s="34"/>
      <c r="H247" s="39"/>
    </row>
    <row r="248" spans="1:8" s="2" customFormat="1" ht="22.5">
      <c r="A248" s="34"/>
      <c r="B248" s="39"/>
      <c r="C248" s="267" t="s">
        <v>421</v>
      </c>
      <c r="D248" s="267" t="s">
        <v>422</v>
      </c>
      <c r="E248" s="17" t="s">
        <v>113</v>
      </c>
      <c r="F248" s="268">
        <v>65.5</v>
      </c>
      <c r="G248" s="34"/>
      <c r="H248" s="39"/>
    </row>
    <row r="249" spans="1:8" s="2" customFormat="1" ht="26.45" customHeight="1">
      <c r="A249" s="34"/>
      <c r="B249" s="39"/>
      <c r="C249" s="262" t="s">
        <v>1424</v>
      </c>
      <c r="D249" s="262" t="s">
        <v>93</v>
      </c>
      <c r="E249" s="34"/>
      <c r="F249" s="34"/>
      <c r="G249" s="34"/>
      <c r="H249" s="39"/>
    </row>
    <row r="250" spans="1:8" s="2" customFormat="1" ht="16.899999999999999" customHeight="1">
      <c r="A250" s="34"/>
      <c r="B250" s="39"/>
      <c r="C250" s="263" t="s">
        <v>1113</v>
      </c>
      <c r="D250" s="264" t="s">
        <v>1114</v>
      </c>
      <c r="E250" s="265" t="s">
        <v>131</v>
      </c>
      <c r="F250" s="266">
        <v>9.6609999999999996</v>
      </c>
      <c r="G250" s="34"/>
      <c r="H250" s="39"/>
    </row>
    <row r="251" spans="1:8" s="2" customFormat="1" ht="16.899999999999999" customHeight="1">
      <c r="A251" s="34"/>
      <c r="B251" s="39"/>
      <c r="C251" s="267" t="s">
        <v>1</v>
      </c>
      <c r="D251" s="267" t="s">
        <v>1176</v>
      </c>
      <c r="E251" s="17" t="s">
        <v>1</v>
      </c>
      <c r="F251" s="268">
        <v>4.835</v>
      </c>
      <c r="G251" s="34"/>
      <c r="H251" s="39"/>
    </row>
    <row r="252" spans="1:8" s="2" customFormat="1" ht="16.899999999999999" customHeight="1">
      <c r="A252" s="34"/>
      <c r="B252" s="39"/>
      <c r="C252" s="267" t="s">
        <v>1</v>
      </c>
      <c r="D252" s="267" t="s">
        <v>1177</v>
      </c>
      <c r="E252" s="17" t="s">
        <v>1</v>
      </c>
      <c r="F252" s="268">
        <v>5.76</v>
      </c>
      <c r="G252" s="34"/>
      <c r="H252" s="39"/>
    </row>
    <row r="253" spans="1:8" s="2" customFormat="1" ht="16.899999999999999" customHeight="1">
      <c r="A253" s="34"/>
      <c r="B253" s="39"/>
      <c r="C253" s="267" t="s">
        <v>1</v>
      </c>
      <c r="D253" s="267" t="s">
        <v>1178</v>
      </c>
      <c r="E253" s="17" t="s">
        <v>1</v>
      </c>
      <c r="F253" s="268">
        <v>-0.129</v>
      </c>
      <c r="G253" s="34"/>
      <c r="H253" s="39"/>
    </row>
    <row r="254" spans="1:8" s="2" customFormat="1" ht="16.899999999999999" customHeight="1">
      <c r="A254" s="34"/>
      <c r="B254" s="39"/>
      <c r="C254" s="267" t="s">
        <v>1</v>
      </c>
      <c r="D254" s="267" t="s">
        <v>1179</v>
      </c>
      <c r="E254" s="17" t="s">
        <v>1</v>
      </c>
      <c r="F254" s="268">
        <v>-0.80500000000000005</v>
      </c>
      <c r="G254" s="34"/>
      <c r="H254" s="39"/>
    </row>
    <row r="255" spans="1:8" s="2" customFormat="1" ht="16.899999999999999" customHeight="1">
      <c r="A255" s="34"/>
      <c r="B255" s="39"/>
      <c r="C255" s="267" t="s">
        <v>1113</v>
      </c>
      <c r="D255" s="267" t="s">
        <v>233</v>
      </c>
      <c r="E255" s="17" t="s">
        <v>1</v>
      </c>
      <c r="F255" s="268">
        <v>9.6609999999999996</v>
      </c>
      <c r="G255" s="34"/>
      <c r="H255" s="39"/>
    </row>
    <row r="256" spans="1:8" s="2" customFormat="1" ht="16.899999999999999" customHeight="1">
      <c r="A256" s="34"/>
      <c r="B256" s="39"/>
      <c r="C256" s="269" t="s">
        <v>1422</v>
      </c>
      <c r="D256" s="34"/>
      <c r="E256" s="34"/>
      <c r="F256" s="34"/>
      <c r="G256" s="34"/>
      <c r="H256" s="39"/>
    </row>
    <row r="257" spans="1:8" s="2" customFormat="1" ht="33.75">
      <c r="A257" s="34"/>
      <c r="B257" s="39"/>
      <c r="C257" s="267" t="s">
        <v>1173</v>
      </c>
      <c r="D257" s="267" t="s">
        <v>1174</v>
      </c>
      <c r="E257" s="17" t="s">
        <v>131</v>
      </c>
      <c r="F257" s="268">
        <v>2.319</v>
      </c>
      <c r="G257" s="34"/>
      <c r="H257" s="39"/>
    </row>
    <row r="258" spans="1:8" s="2" customFormat="1" ht="22.5">
      <c r="A258" s="34"/>
      <c r="B258" s="39"/>
      <c r="C258" s="267" t="s">
        <v>408</v>
      </c>
      <c r="D258" s="267" t="s">
        <v>409</v>
      </c>
      <c r="E258" s="17" t="s">
        <v>131</v>
      </c>
      <c r="F258" s="268">
        <v>4.875</v>
      </c>
      <c r="G258" s="34"/>
      <c r="H258" s="39"/>
    </row>
    <row r="259" spans="1:8" s="2" customFormat="1" ht="16.899999999999999" customHeight="1">
      <c r="A259" s="34"/>
      <c r="B259" s="39"/>
      <c r="C259" s="263" t="s">
        <v>1116</v>
      </c>
      <c r="D259" s="264" t="s">
        <v>1117</v>
      </c>
      <c r="E259" s="265" t="s">
        <v>131</v>
      </c>
      <c r="F259" s="266">
        <v>1.546</v>
      </c>
      <c r="G259" s="34"/>
      <c r="H259" s="39"/>
    </row>
    <row r="260" spans="1:8" s="2" customFormat="1" ht="16.899999999999999" customHeight="1">
      <c r="A260" s="34"/>
      <c r="B260" s="39"/>
      <c r="C260" s="267" t="s">
        <v>1116</v>
      </c>
      <c r="D260" s="267" t="s">
        <v>1181</v>
      </c>
      <c r="E260" s="17" t="s">
        <v>1</v>
      </c>
      <c r="F260" s="268">
        <v>1.546</v>
      </c>
      <c r="G260" s="34"/>
      <c r="H260" s="39"/>
    </row>
    <row r="261" spans="1:8" s="2" customFormat="1" ht="16.899999999999999" customHeight="1">
      <c r="A261" s="34"/>
      <c r="B261" s="39"/>
      <c r="C261" s="269" t="s">
        <v>1422</v>
      </c>
      <c r="D261" s="34"/>
      <c r="E261" s="34"/>
      <c r="F261" s="34"/>
      <c r="G261" s="34"/>
      <c r="H261" s="39"/>
    </row>
    <row r="262" spans="1:8" s="2" customFormat="1" ht="33.75">
      <c r="A262" s="34"/>
      <c r="B262" s="39"/>
      <c r="C262" s="267" t="s">
        <v>1173</v>
      </c>
      <c r="D262" s="267" t="s">
        <v>1174</v>
      </c>
      <c r="E262" s="17" t="s">
        <v>131</v>
      </c>
      <c r="F262" s="268">
        <v>2.319</v>
      </c>
      <c r="G262" s="34"/>
      <c r="H262" s="39"/>
    </row>
    <row r="263" spans="1:8" s="2" customFormat="1" ht="33.75">
      <c r="A263" s="34"/>
      <c r="B263" s="39"/>
      <c r="C263" s="267" t="s">
        <v>1166</v>
      </c>
      <c r="D263" s="267" t="s">
        <v>1167</v>
      </c>
      <c r="E263" s="17" t="s">
        <v>131</v>
      </c>
      <c r="F263" s="268">
        <v>1.546</v>
      </c>
      <c r="G263" s="34"/>
      <c r="H263" s="39"/>
    </row>
    <row r="264" spans="1:8" s="2" customFormat="1" ht="33.75">
      <c r="A264" s="34"/>
      <c r="B264" s="39"/>
      <c r="C264" s="267" t="s">
        <v>1202</v>
      </c>
      <c r="D264" s="267" t="s">
        <v>1203</v>
      </c>
      <c r="E264" s="17" t="s">
        <v>131</v>
      </c>
      <c r="F264" s="268">
        <v>4.7539999999999996</v>
      </c>
      <c r="G264" s="34"/>
      <c r="H264" s="39"/>
    </row>
    <row r="265" spans="1:8" s="2" customFormat="1" ht="16.899999999999999" customHeight="1">
      <c r="A265" s="34"/>
      <c r="B265" s="39"/>
      <c r="C265" s="263" t="s">
        <v>1119</v>
      </c>
      <c r="D265" s="264" t="s">
        <v>1120</v>
      </c>
      <c r="E265" s="265" t="s">
        <v>131</v>
      </c>
      <c r="F265" s="266">
        <v>2.319</v>
      </c>
      <c r="G265" s="34"/>
      <c r="H265" s="39"/>
    </row>
    <row r="266" spans="1:8" s="2" customFormat="1" ht="16.899999999999999" customHeight="1">
      <c r="A266" s="34"/>
      <c r="B266" s="39"/>
      <c r="C266" s="267" t="s">
        <v>1119</v>
      </c>
      <c r="D266" s="267" t="s">
        <v>1180</v>
      </c>
      <c r="E266" s="17" t="s">
        <v>1</v>
      </c>
      <c r="F266" s="268">
        <v>2.319</v>
      </c>
      <c r="G266" s="34"/>
      <c r="H266" s="39"/>
    </row>
    <row r="267" spans="1:8" s="2" customFormat="1" ht="16.899999999999999" customHeight="1">
      <c r="A267" s="34"/>
      <c r="B267" s="39"/>
      <c r="C267" s="269" t="s">
        <v>1422</v>
      </c>
      <c r="D267" s="34"/>
      <c r="E267" s="34"/>
      <c r="F267" s="34"/>
      <c r="G267" s="34"/>
      <c r="H267" s="39"/>
    </row>
    <row r="268" spans="1:8" s="2" customFormat="1" ht="33.75">
      <c r="A268" s="34"/>
      <c r="B268" s="39"/>
      <c r="C268" s="267" t="s">
        <v>1173</v>
      </c>
      <c r="D268" s="267" t="s">
        <v>1174</v>
      </c>
      <c r="E268" s="17" t="s">
        <v>131</v>
      </c>
      <c r="F268" s="268">
        <v>2.319</v>
      </c>
      <c r="G268" s="34"/>
      <c r="H268" s="39"/>
    </row>
    <row r="269" spans="1:8" s="2" customFormat="1" ht="22.5">
      <c r="A269" s="34"/>
      <c r="B269" s="39"/>
      <c r="C269" s="267" t="s">
        <v>1170</v>
      </c>
      <c r="D269" s="267" t="s">
        <v>1171</v>
      </c>
      <c r="E269" s="17" t="s">
        <v>131</v>
      </c>
      <c r="F269" s="268">
        <v>2.319</v>
      </c>
      <c r="G269" s="34"/>
      <c r="H269" s="39"/>
    </row>
    <row r="270" spans="1:8" s="2" customFormat="1" ht="22.5">
      <c r="A270" s="34"/>
      <c r="B270" s="39"/>
      <c r="C270" s="267" t="s">
        <v>1187</v>
      </c>
      <c r="D270" s="267" t="s">
        <v>1188</v>
      </c>
      <c r="E270" s="17" t="s">
        <v>131</v>
      </c>
      <c r="F270" s="268">
        <v>2.899</v>
      </c>
      <c r="G270" s="34"/>
      <c r="H270" s="39"/>
    </row>
    <row r="271" spans="1:8" s="2" customFormat="1" ht="33.75">
      <c r="A271" s="34"/>
      <c r="B271" s="39"/>
      <c r="C271" s="267" t="s">
        <v>1202</v>
      </c>
      <c r="D271" s="267" t="s">
        <v>1203</v>
      </c>
      <c r="E271" s="17" t="s">
        <v>131</v>
      </c>
      <c r="F271" s="268">
        <v>4.7539999999999996</v>
      </c>
      <c r="G271" s="34"/>
      <c r="H271" s="39"/>
    </row>
    <row r="272" spans="1:8" s="2" customFormat="1" ht="16.899999999999999" customHeight="1">
      <c r="A272" s="34"/>
      <c r="B272" s="39"/>
      <c r="C272" s="263" t="s">
        <v>1122</v>
      </c>
      <c r="D272" s="264" t="s">
        <v>1123</v>
      </c>
      <c r="E272" s="265" t="s">
        <v>131</v>
      </c>
      <c r="F272" s="266">
        <v>2.319</v>
      </c>
      <c r="G272" s="34"/>
      <c r="H272" s="39"/>
    </row>
    <row r="273" spans="1:8" s="2" customFormat="1" ht="16.899999999999999" customHeight="1">
      <c r="A273" s="34"/>
      <c r="B273" s="39"/>
      <c r="C273" s="267" t="s">
        <v>1122</v>
      </c>
      <c r="D273" s="267" t="s">
        <v>1183</v>
      </c>
      <c r="E273" s="17" t="s">
        <v>1</v>
      </c>
      <c r="F273" s="268">
        <v>2.319</v>
      </c>
      <c r="G273" s="34"/>
      <c r="H273" s="39"/>
    </row>
    <row r="274" spans="1:8" s="2" customFormat="1" ht="16.899999999999999" customHeight="1">
      <c r="A274" s="34"/>
      <c r="B274" s="39"/>
      <c r="C274" s="269" t="s">
        <v>1422</v>
      </c>
      <c r="D274" s="34"/>
      <c r="E274" s="34"/>
      <c r="F274" s="34"/>
      <c r="G274" s="34"/>
      <c r="H274" s="39"/>
    </row>
    <row r="275" spans="1:8" s="2" customFormat="1" ht="33.75">
      <c r="A275" s="34"/>
      <c r="B275" s="39"/>
      <c r="C275" s="267" t="s">
        <v>1173</v>
      </c>
      <c r="D275" s="267" t="s">
        <v>1174</v>
      </c>
      <c r="E275" s="17" t="s">
        <v>131</v>
      </c>
      <c r="F275" s="268">
        <v>2.319</v>
      </c>
      <c r="G275" s="34"/>
      <c r="H275" s="39"/>
    </row>
    <row r="276" spans="1:8" s="2" customFormat="1" ht="33.75">
      <c r="A276" s="34"/>
      <c r="B276" s="39"/>
      <c r="C276" s="267" t="s">
        <v>387</v>
      </c>
      <c r="D276" s="267" t="s">
        <v>388</v>
      </c>
      <c r="E276" s="17" t="s">
        <v>131</v>
      </c>
      <c r="F276" s="268">
        <v>7.13</v>
      </c>
      <c r="G276" s="34"/>
      <c r="H276" s="39"/>
    </row>
    <row r="277" spans="1:8" s="2" customFormat="1" ht="16.899999999999999" customHeight="1">
      <c r="A277" s="34"/>
      <c r="B277" s="39"/>
      <c r="C277" s="263" t="s">
        <v>1124</v>
      </c>
      <c r="D277" s="264" t="s">
        <v>1125</v>
      </c>
      <c r="E277" s="265" t="s">
        <v>131</v>
      </c>
      <c r="F277" s="266">
        <v>3.4780000000000002</v>
      </c>
      <c r="G277" s="34"/>
      <c r="H277" s="39"/>
    </row>
    <row r="278" spans="1:8" s="2" customFormat="1" ht="16.899999999999999" customHeight="1">
      <c r="A278" s="34"/>
      <c r="B278" s="39"/>
      <c r="C278" s="267" t="s">
        <v>1124</v>
      </c>
      <c r="D278" s="267" t="s">
        <v>1182</v>
      </c>
      <c r="E278" s="17" t="s">
        <v>1</v>
      </c>
      <c r="F278" s="268">
        <v>3.4780000000000002</v>
      </c>
      <c r="G278" s="34"/>
      <c r="H278" s="39"/>
    </row>
    <row r="279" spans="1:8" s="2" customFormat="1" ht="16.899999999999999" customHeight="1">
      <c r="A279" s="34"/>
      <c r="B279" s="39"/>
      <c r="C279" s="269" t="s">
        <v>1422</v>
      </c>
      <c r="D279" s="34"/>
      <c r="E279" s="34"/>
      <c r="F279" s="34"/>
      <c r="G279" s="34"/>
      <c r="H279" s="39"/>
    </row>
    <row r="280" spans="1:8" s="2" customFormat="1" ht="33.75">
      <c r="A280" s="34"/>
      <c r="B280" s="39"/>
      <c r="C280" s="267" t="s">
        <v>1173</v>
      </c>
      <c r="D280" s="267" t="s">
        <v>1174</v>
      </c>
      <c r="E280" s="17" t="s">
        <v>131</v>
      </c>
      <c r="F280" s="268">
        <v>2.319</v>
      </c>
      <c r="G280" s="34"/>
      <c r="H280" s="39"/>
    </row>
    <row r="281" spans="1:8" s="2" customFormat="1" ht="22.5">
      <c r="A281" s="34"/>
      <c r="B281" s="39"/>
      <c r="C281" s="267" t="s">
        <v>1184</v>
      </c>
      <c r="D281" s="267" t="s">
        <v>1185</v>
      </c>
      <c r="E281" s="17" t="s">
        <v>131</v>
      </c>
      <c r="F281" s="268">
        <v>3.4780000000000002</v>
      </c>
      <c r="G281" s="34"/>
      <c r="H281" s="39"/>
    </row>
    <row r="282" spans="1:8" s="2" customFormat="1" ht="22.5">
      <c r="A282" s="34"/>
      <c r="B282" s="39"/>
      <c r="C282" s="267" t="s">
        <v>1187</v>
      </c>
      <c r="D282" s="267" t="s">
        <v>1188</v>
      </c>
      <c r="E282" s="17" t="s">
        <v>131</v>
      </c>
      <c r="F282" s="268">
        <v>2.899</v>
      </c>
      <c r="G282" s="34"/>
      <c r="H282" s="39"/>
    </row>
    <row r="283" spans="1:8" s="2" customFormat="1" ht="33.75">
      <c r="A283" s="34"/>
      <c r="B283" s="39"/>
      <c r="C283" s="267" t="s">
        <v>387</v>
      </c>
      <c r="D283" s="267" t="s">
        <v>388</v>
      </c>
      <c r="E283" s="17" t="s">
        <v>131</v>
      </c>
      <c r="F283" s="268">
        <v>7.13</v>
      </c>
      <c r="G283" s="34"/>
      <c r="H283" s="39"/>
    </row>
    <row r="284" spans="1:8" s="2" customFormat="1" ht="16.899999999999999" customHeight="1">
      <c r="A284" s="34"/>
      <c r="B284" s="39"/>
      <c r="C284" s="263" t="s">
        <v>136</v>
      </c>
      <c r="D284" s="264" t="s">
        <v>137</v>
      </c>
      <c r="E284" s="265" t="s">
        <v>1</v>
      </c>
      <c r="F284" s="266">
        <v>1.23</v>
      </c>
      <c r="G284" s="34"/>
      <c r="H284" s="39"/>
    </row>
    <row r="285" spans="1:8" s="2" customFormat="1" ht="16.899999999999999" customHeight="1">
      <c r="A285" s="34"/>
      <c r="B285" s="39"/>
      <c r="C285" s="267" t="s">
        <v>1</v>
      </c>
      <c r="D285" s="267" t="s">
        <v>390</v>
      </c>
      <c r="E285" s="17" t="s">
        <v>1</v>
      </c>
      <c r="F285" s="268">
        <v>1.23</v>
      </c>
      <c r="G285" s="34"/>
      <c r="H285" s="39"/>
    </row>
    <row r="286" spans="1:8" s="2" customFormat="1" ht="16.899999999999999" customHeight="1">
      <c r="A286" s="34"/>
      <c r="B286" s="39"/>
      <c r="C286" s="267" t="s">
        <v>136</v>
      </c>
      <c r="D286" s="267" t="s">
        <v>233</v>
      </c>
      <c r="E286" s="17" t="s">
        <v>1</v>
      </c>
      <c r="F286" s="268">
        <v>1.23</v>
      </c>
      <c r="G286" s="34"/>
      <c r="H286" s="39"/>
    </row>
    <row r="287" spans="1:8" s="2" customFormat="1" ht="16.899999999999999" customHeight="1">
      <c r="A287" s="34"/>
      <c r="B287" s="39"/>
      <c r="C287" s="269" t="s">
        <v>1422</v>
      </c>
      <c r="D287" s="34"/>
      <c r="E287" s="34"/>
      <c r="F287" s="34"/>
      <c r="G287" s="34"/>
      <c r="H287" s="39"/>
    </row>
    <row r="288" spans="1:8" s="2" customFormat="1" ht="33.75">
      <c r="A288" s="34"/>
      <c r="B288" s="39"/>
      <c r="C288" s="267" t="s">
        <v>387</v>
      </c>
      <c r="D288" s="267" t="s">
        <v>388</v>
      </c>
      <c r="E288" s="17" t="s">
        <v>131</v>
      </c>
      <c r="F288" s="268">
        <v>7.13</v>
      </c>
      <c r="G288" s="34"/>
      <c r="H288" s="39"/>
    </row>
    <row r="289" spans="1:8" s="2" customFormat="1" ht="33.75">
      <c r="A289" s="34"/>
      <c r="B289" s="39"/>
      <c r="C289" s="267" t="s">
        <v>1202</v>
      </c>
      <c r="D289" s="267" t="s">
        <v>1203</v>
      </c>
      <c r="E289" s="17" t="s">
        <v>131</v>
      </c>
      <c r="F289" s="268">
        <v>4.7539999999999996</v>
      </c>
      <c r="G289" s="34"/>
      <c r="H289" s="39"/>
    </row>
    <row r="290" spans="1:8" s="2" customFormat="1" ht="16.899999999999999" customHeight="1">
      <c r="A290" s="34"/>
      <c r="B290" s="39"/>
      <c r="C290" s="263" t="s">
        <v>1242</v>
      </c>
      <c r="D290" s="264" t="s">
        <v>1242</v>
      </c>
      <c r="E290" s="265" t="s">
        <v>1</v>
      </c>
      <c r="F290" s="266">
        <v>5</v>
      </c>
      <c r="G290" s="34"/>
      <c r="H290" s="39"/>
    </row>
    <row r="291" spans="1:8" s="2" customFormat="1" ht="16.899999999999999" customHeight="1">
      <c r="A291" s="34"/>
      <c r="B291" s="39"/>
      <c r="C291" s="267" t="s">
        <v>1</v>
      </c>
      <c r="D291" s="267" t="s">
        <v>1241</v>
      </c>
      <c r="E291" s="17" t="s">
        <v>1</v>
      </c>
      <c r="F291" s="268">
        <v>5</v>
      </c>
      <c r="G291" s="34"/>
      <c r="H291" s="39"/>
    </row>
    <row r="292" spans="1:8" s="2" customFormat="1" ht="16.899999999999999" customHeight="1">
      <c r="A292" s="34"/>
      <c r="B292" s="39"/>
      <c r="C292" s="267" t="s">
        <v>1242</v>
      </c>
      <c r="D292" s="267" t="s">
        <v>233</v>
      </c>
      <c r="E292" s="17" t="s">
        <v>1</v>
      </c>
      <c r="F292" s="268">
        <v>5</v>
      </c>
      <c r="G292" s="34"/>
      <c r="H292" s="39"/>
    </row>
    <row r="293" spans="1:8" s="2" customFormat="1" ht="16.899999999999999" customHeight="1">
      <c r="A293" s="34"/>
      <c r="B293" s="39"/>
      <c r="C293" s="263" t="s">
        <v>1127</v>
      </c>
      <c r="D293" s="264" t="s">
        <v>1128</v>
      </c>
      <c r="E293" s="265" t="s">
        <v>131</v>
      </c>
      <c r="F293" s="266">
        <v>0.49199999999999999</v>
      </c>
      <c r="G293" s="34"/>
      <c r="H293" s="39"/>
    </row>
    <row r="294" spans="1:8" s="2" customFormat="1" ht="16.899999999999999" customHeight="1">
      <c r="A294" s="34"/>
      <c r="B294" s="39"/>
      <c r="C294" s="267" t="s">
        <v>1</v>
      </c>
      <c r="D294" s="267" t="s">
        <v>1255</v>
      </c>
      <c r="E294" s="17" t="s">
        <v>1</v>
      </c>
      <c r="F294" s="268">
        <v>0.49199999999999999</v>
      </c>
      <c r="G294" s="34"/>
      <c r="H294" s="39"/>
    </row>
    <row r="295" spans="1:8" s="2" customFormat="1" ht="16.899999999999999" customHeight="1">
      <c r="A295" s="34"/>
      <c r="B295" s="39"/>
      <c r="C295" s="267" t="s">
        <v>1127</v>
      </c>
      <c r="D295" s="267" t="s">
        <v>233</v>
      </c>
      <c r="E295" s="17" t="s">
        <v>1</v>
      </c>
      <c r="F295" s="268">
        <v>0.49199999999999999</v>
      </c>
      <c r="G295" s="34"/>
      <c r="H295" s="39"/>
    </row>
    <row r="296" spans="1:8" s="2" customFormat="1" ht="16.899999999999999" customHeight="1">
      <c r="A296" s="34"/>
      <c r="B296" s="39"/>
      <c r="C296" s="269" t="s">
        <v>1422</v>
      </c>
      <c r="D296" s="34"/>
      <c r="E296" s="34"/>
      <c r="F296" s="34"/>
      <c r="G296" s="34"/>
      <c r="H296" s="39"/>
    </row>
    <row r="297" spans="1:8" s="2" customFormat="1" ht="16.899999999999999" customHeight="1">
      <c r="A297" s="34"/>
      <c r="B297" s="39"/>
      <c r="C297" s="267" t="s">
        <v>1251</v>
      </c>
      <c r="D297" s="267" t="s">
        <v>1252</v>
      </c>
      <c r="E297" s="17" t="s">
        <v>131</v>
      </c>
      <c r="F297" s="268">
        <v>0.49199999999999999</v>
      </c>
      <c r="G297" s="34"/>
      <c r="H297" s="39"/>
    </row>
    <row r="298" spans="1:8" s="2" customFormat="1" ht="22.5">
      <c r="A298" s="34"/>
      <c r="B298" s="39"/>
      <c r="C298" s="267" t="s">
        <v>408</v>
      </c>
      <c r="D298" s="267" t="s">
        <v>409</v>
      </c>
      <c r="E298" s="17" t="s">
        <v>131</v>
      </c>
      <c r="F298" s="268">
        <v>4.875</v>
      </c>
      <c r="G298" s="34"/>
      <c r="H298" s="39"/>
    </row>
    <row r="299" spans="1:8" s="2" customFormat="1" ht="16.899999999999999" customHeight="1">
      <c r="A299" s="34"/>
      <c r="B299" s="39"/>
      <c r="C299" s="263" t="s">
        <v>1131</v>
      </c>
      <c r="D299" s="264" t="s">
        <v>1132</v>
      </c>
      <c r="E299" s="265" t="s">
        <v>131</v>
      </c>
      <c r="F299" s="266">
        <v>2.843</v>
      </c>
      <c r="G299" s="34"/>
      <c r="H299" s="39"/>
    </row>
    <row r="300" spans="1:8" s="2" customFormat="1" ht="16.899999999999999" customHeight="1">
      <c r="A300" s="34"/>
      <c r="B300" s="39"/>
      <c r="C300" s="267" t="s">
        <v>1</v>
      </c>
      <c r="D300" s="267" t="s">
        <v>1332</v>
      </c>
      <c r="E300" s="17" t="s">
        <v>1</v>
      </c>
      <c r="F300" s="268">
        <v>2.843</v>
      </c>
      <c r="G300" s="34"/>
      <c r="H300" s="39"/>
    </row>
    <row r="301" spans="1:8" s="2" customFormat="1" ht="16.899999999999999" customHeight="1">
      <c r="A301" s="34"/>
      <c r="B301" s="39"/>
      <c r="C301" s="267" t="s">
        <v>1131</v>
      </c>
      <c r="D301" s="267" t="s">
        <v>233</v>
      </c>
      <c r="E301" s="17" t="s">
        <v>1</v>
      </c>
      <c r="F301" s="268">
        <v>2.843</v>
      </c>
      <c r="G301" s="34"/>
      <c r="H301" s="39"/>
    </row>
    <row r="302" spans="1:8" s="2" customFormat="1" ht="16.899999999999999" customHeight="1">
      <c r="A302" s="34"/>
      <c r="B302" s="39"/>
      <c r="C302" s="269" t="s">
        <v>1422</v>
      </c>
      <c r="D302" s="34"/>
      <c r="E302" s="34"/>
      <c r="F302" s="34"/>
      <c r="G302" s="34"/>
      <c r="H302" s="39"/>
    </row>
    <row r="303" spans="1:8" s="2" customFormat="1" ht="16.899999999999999" customHeight="1">
      <c r="A303" s="34"/>
      <c r="B303" s="39"/>
      <c r="C303" s="267" t="s">
        <v>1328</v>
      </c>
      <c r="D303" s="267" t="s">
        <v>1329</v>
      </c>
      <c r="E303" s="17" t="s">
        <v>131</v>
      </c>
      <c r="F303" s="268">
        <v>2.843</v>
      </c>
      <c r="G303" s="34"/>
      <c r="H303" s="39"/>
    </row>
    <row r="304" spans="1:8" s="2" customFormat="1" ht="22.5">
      <c r="A304" s="34"/>
      <c r="B304" s="39"/>
      <c r="C304" s="267" t="s">
        <v>408</v>
      </c>
      <c r="D304" s="267" t="s">
        <v>409</v>
      </c>
      <c r="E304" s="17" t="s">
        <v>131</v>
      </c>
      <c r="F304" s="268">
        <v>4.875</v>
      </c>
      <c r="G304" s="34"/>
      <c r="H304" s="39"/>
    </row>
    <row r="305" spans="1:8" s="2" customFormat="1" ht="16.899999999999999" customHeight="1">
      <c r="A305" s="34"/>
      <c r="B305" s="39"/>
      <c r="C305" s="263" t="s">
        <v>1134</v>
      </c>
      <c r="D305" s="264" t="s">
        <v>1135</v>
      </c>
      <c r="E305" s="265" t="s">
        <v>113</v>
      </c>
      <c r="F305" s="266">
        <v>17.658000000000001</v>
      </c>
      <c r="G305" s="34"/>
      <c r="H305" s="39"/>
    </row>
    <row r="306" spans="1:8" s="2" customFormat="1" ht="16.899999999999999" customHeight="1">
      <c r="A306" s="34"/>
      <c r="B306" s="39"/>
      <c r="C306" s="267" t="s">
        <v>1</v>
      </c>
      <c r="D306" s="267" t="s">
        <v>1197</v>
      </c>
      <c r="E306" s="17" t="s">
        <v>1</v>
      </c>
      <c r="F306" s="268">
        <v>8.0579999999999998</v>
      </c>
      <c r="G306" s="34"/>
      <c r="H306" s="39"/>
    </row>
    <row r="307" spans="1:8" s="2" customFormat="1" ht="16.899999999999999" customHeight="1">
      <c r="A307" s="34"/>
      <c r="B307" s="39"/>
      <c r="C307" s="267" t="s">
        <v>1</v>
      </c>
      <c r="D307" s="267" t="s">
        <v>1198</v>
      </c>
      <c r="E307" s="17" t="s">
        <v>1</v>
      </c>
      <c r="F307" s="268">
        <v>9.6</v>
      </c>
      <c r="G307" s="34"/>
      <c r="H307" s="39"/>
    </row>
    <row r="308" spans="1:8" s="2" customFormat="1" ht="16.899999999999999" customHeight="1">
      <c r="A308" s="34"/>
      <c r="B308" s="39"/>
      <c r="C308" s="267" t="s">
        <v>1134</v>
      </c>
      <c r="D308" s="267" t="s">
        <v>233</v>
      </c>
      <c r="E308" s="17" t="s">
        <v>1</v>
      </c>
      <c r="F308" s="268">
        <v>17.658000000000001</v>
      </c>
      <c r="G308" s="34"/>
      <c r="H308" s="39"/>
    </row>
    <row r="309" spans="1:8" s="2" customFormat="1" ht="16.899999999999999" customHeight="1">
      <c r="A309" s="34"/>
      <c r="B309" s="39"/>
      <c r="C309" s="269" t="s">
        <v>1422</v>
      </c>
      <c r="D309" s="34"/>
      <c r="E309" s="34"/>
      <c r="F309" s="34"/>
      <c r="G309" s="34"/>
      <c r="H309" s="39"/>
    </row>
    <row r="310" spans="1:8" s="2" customFormat="1" ht="22.5">
      <c r="A310" s="34"/>
      <c r="B310" s="39"/>
      <c r="C310" s="267" t="s">
        <v>1193</v>
      </c>
      <c r="D310" s="267" t="s">
        <v>1194</v>
      </c>
      <c r="E310" s="17" t="s">
        <v>113</v>
      </c>
      <c r="F310" s="268">
        <v>17.658000000000001</v>
      </c>
      <c r="G310" s="34"/>
      <c r="H310" s="39"/>
    </row>
    <row r="311" spans="1:8" s="2" customFormat="1" ht="22.5">
      <c r="A311" s="34"/>
      <c r="B311" s="39"/>
      <c r="C311" s="267" t="s">
        <v>1199</v>
      </c>
      <c r="D311" s="267" t="s">
        <v>1200</v>
      </c>
      <c r="E311" s="17" t="s">
        <v>113</v>
      </c>
      <c r="F311" s="268">
        <v>17.658000000000001</v>
      </c>
      <c r="G311" s="34"/>
      <c r="H311" s="39"/>
    </row>
    <row r="312" spans="1:8" s="2" customFormat="1" ht="16.899999999999999" customHeight="1">
      <c r="A312" s="34"/>
      <c r="B312" s="39"/>
      <c r="C312" s="263" t="s">
        <v>1137</v>
      </c>
      <c r="D312" s="264" t="s">
        <v>1138</v>
      </c>
      <c r="E312" s="265" t="s">
        <v>131</v>
      </c>
      <c r="F312" s="266">
        <v>0.49199999999999999</v>
      </c>
      <c r="G312" s="34"/>
      <c r="H312" s="39"/>
    </row>
    <row r="313" spans="1:8" s="2" customFormat="1" ht="16.899999999999999" customHeight="1">
      <c r="A313" s="34"/>
      <c r="B313" s="39"/>
      <c r="C313" s="267" t="s">
        <v>1</v>
      </c>
      <c r="D313" s="267" t="s">
        <v>1255</v>
      </c>
      <c r="E313" s="17" t="s">
        <v>1</v>
      </c>
      <c r="F313" s="268">
        <v>0.49199999999999999</v>
      </c>
      <c r="G313" s="34"/>
      <c r="H313" s="39"/>
    </row>
    <row r="314" spans="1:8" s="2" customFormat="1" ht="16.899999999999999" customHeight="1">
      <c r="A314" s="34"/>
      <c r="B314" s="39"/>
      <c r="C314" s="267" t="s">
        <v>1137</v>
      </c>
      <c r="D314" s="267" t="s">
        <v>233</v>
      </c>
      <c r="E314" s="17" t="s">
        <v>1</v>
      </c>
      <c r="F314" s="268">
        <v>0.49199999999999999</v>
      </c>
      <c r="G314" s="34"/>
      <c r="H314" s="39"/>
    </row>
    <row r="315" spans="1:8" s="2" customFormat="1" ht="16.899999999999999" customHeight="1">
      <c r="A315" s="34"/>
      <c r="B315" s="39"/>
      <c r="C315" s="269" t="s">
        <v>1422</v>
      </c>
      <c r="D315" s="34"/>
      <c r="E315" s="34"/>
      <c r="F315" s="34"/>
      <c r="G315" s="34"/>
      <c r="H315" s="39"/>
    </row>
    <row r="316" spans="1:8" s="2" customFormat="1" ht="22.5">
      <c r="A316" s="34"/>
      <c r="B316" s="39"/>
      <c r="C316" s="267" t="s">
        <v>1256</v>
      </c>
      <c r="D316" s="267" t="s">
        <v>1257</v>
      </c>
      <c r="E316" s="17" t="s">
        <v>131</v>
      </c>
      <c r="F316" s="268">
        <v>0.49199999999999999</v>
      </c>
      <c r="G316" s="34"/>
      <c r="H316" s="39"/>
    </row>
    <row r="317" spans="1:8" s="2" customFormat="1" ht="22.5">
      <c r="A317" s="34"/>
      <c r="B317" s="39"/>
      <c r="C317" s="267" t="s">
        <v>408</v>
      </c>
      <c r="D317" s="267" t="s">
        <v>409</v>
      </c>
      <c r="E317" s="17" t="s">
        <v>131</v>
      </c>
      <c r="F317" s="268">
        <v>4.875</v>
      </c>
      <c r="G317" s="34"/>
      <c r="H317" s="39"/>
    </row>
    <row r="318" spans="1:8" s="2" customFormat="1" ht="16.899999999999999" customHeight="1">
      <c r="A318" s="34"/>
      <c r="B318" s="39"/>
      <c r="C318" s="263" t="s">
        <v>1139</v>
      </c>
      <c r="D318" s="264" t="s">
        <v>1140</v>
      </c>
      <c r="E318" s="265" t="s">
        <v>131</v>
      </c>
      <c r="F318" s="266">
        <v>0.95899999999999996</v>
      </c>
      <c r="G318" s="34"/>
      <c r="H318" s="39"/>
    </row>
    <row r="319" spans="1:8" s="2" customFormat="1" ht="16.899999999999999" customHeight="1">
      <c r="A319" s="34"/>
      <c r="B319" s="39"/>
      <c r="C319" s="267" t="s">
        <v>1</v>
      </c>
      <c r="D319" s="267" t="s">
        <v>1263</v>
      </c>
      <c r="E319" s="17" t="s">
        <v>1</v>
      </c>
      <c r="F319" s="268">
        <v>0.95899999999999996</v>
      </c>
      <c r="G319" s="34"/>
      <c r="H319" s="39"/>
    </row>
    <row r="320" spans="1:8" s="2" customFormat="1" ht="16.899999999999999" customHeight="1">
      <c r="A320" s="34"/>
      <c r="B320" s="39"/>
      <c r="C320" s="267" t="s">
        <v>1139</v>
      </c>
      <c r="D320" s="267" t="s">
        <v>233</v>
      </c>
      <c r="E320" s="17" t="s">
        <v>1</v>
      </c>
      <c r="F320" s="268">
        <v>0.95899999999999996</v>
      </c>
      <c r="G320" s="34"/>
      <c r="H320" s="39"/>
    </row>
    <row r="321" spans="1:8" s="2" customFormat="1" ht="16.899999999999999" customHeight="1">
      <c r="A321" s="34"/>
      <c r="B321" s="39"/>
      <c r="C321" s="269" t="s">
        <v>1422</v>
      </c>
      <c r="D321" s="34"/>
      <c r="E321" s="34"/>
      <c r="F321" s="34"/>
      <c r="G321" s="34"/>
      <c r="H321" s="39"/>
    </row>
    <row r="322" spans="1:8" s="2" customFormat="1" ht="22.5">
      <c r="A322" s="34"/>
      <c r="B322" s="39"/>
      <c r="C322" s="267" t="s">
        <v>1260</v>
      </c>
      <c r="D322" s="267" t="s">
        <v>1261</v>
      </c>
      <c r="E322" s="17" t="s">
        <v>131</v>
      </c>
      <c r="F322" s="268">
        <v>0.95899999999999996</v>
      </c>
      <c r="G322" s="34"/>
      <c r="H322" s="39"/>
    </row>
    <row r="323" spans="1:8" s="2" customFormat="1" ht="22.5">
      <c r="A323" s="34"/>
      <c r="B323" s="39"/>
      <c r="C323" s="267" t="s">
        <v>408</v>
      </c>
      <c r="D323" s="267" t="s">
        <v>409</v>
      </c>
      <c r="E323" s="17" t="s">
        <v>131</v>
      </c>
      <c r="F323" s="268">
        <v>4.875</v>
      </c>
      <c r="G323" s="34"/>
      <c r="H323" s="39"/>
    </row>
    <row r="324" spans="1:8" s="2" customFormat="1" ht="16.899999999999999" customHeight="1">
      <c r="A324" s="34"/>
      <c r="B324" s="39"/>
      <c r="C324" s="263" t="s">
        <v>1142</v>
      </c>
      <c r="D324" s="264" t="s">
        <v>1143</v>
      </c>
      <c r="E324" s="265" t="s">
        <v>131</v>
      </c>
      <c r="F324" s="266">
        <v>4.7539999999999996</v>
      </c>
      <c r="G324" s="34"/>
      <c r="H324" s="39"/>
    </row>
    <row r="325" spans="1:8" s="2" customFormat="1" ht="16.899999999999999" customHeight="1">
      <c r="A325" s="34"/>
      <c r="B325" s="39"/>
      <c r="C325" s="267" t="s">
        <v>1</v>
      </c>
      <c r="D325" s="267" t="s">
        <v>1206</v>
      </c>
      <c r="E325" s="17" t="s">
        <v>1</v>
      </c>
      <c r="F325" s="268">
        <v>2.8519999999999999</v>
      </c>
      <c r="G325" s="34"/>
      <c r="H325" s="39"/>
    </row>
    <row r="326" spans="1:8" s="2" customFormat="1" ht="16.899999999999999" customHeight="1">
      <c r="A326" s="34"/>
      <c r="B326" s="39"/>
      <c r="C326" s="267" t="s">
        <v>1</v>
      </c>
      <c r="D326" s="267" t="s">
        <v>1207</v>
      </c>
      <c r="E326" s="17" t="s">
        <v>1</v>
      </c>
      <c r="F326" s="268">
        <v>1.9019999999999999</v>
      </c>
      <c r="G326" s="34"/>
      <c r="H326" s="39"/>
    </row>
    <row r="327" spans="1:8" s="2" customFormat="1" ht="16.899999999999999" customHeight="1">
      <c r="A327" s="34"/>
      <c r="B327" s="39"/>
      <c r="C327" s="267" t="s">
        <v>1142</v>
      </c>
      <c r="D327" s="267" t="s">
        <v>233</v>
      </c>
      <c r="E327" s="17" t="s">
        <v>1</v>
      </c>
      <c r="F327" s="268">
        <v>4.7539999999999996</v>
      </c>
      <c r="G327" s="34"/>
      <c r="H327" s="39"/>
    </row>
    <row r="328" spans="1:8" s="2" customFormat="1" ht="16.899999999999999" customHeight="1">
      <c r="A328" s="34"/>
      <c r="B328" s="39"/>
      <c r="C328" s="269" t="s">
        <v>1422</v>
      </c>
      <c r="D328" s="34"/>
      <c r="E328" s="34"/>
      <c r="F328" s="34"/>
      <c r="G328" s="34"/>
      <c r="H328" s="39"/>
    </row>
    <row r="329" spans="1:8" s="2" customFormat="1" ht="33.75">
      <c r="A329" s="34"/>
      <c r="B329" s="39"/>
      <c r="C329" s="267" t="s">
        <v>1202</v>
      </c>
      <c r="D329" s="267" t="s">
        <v>1203</v>
      </c>
      <c r="E329" s="17" t="s">
        <v>131</v>
      </c>
      <c r="F329" s="268">
        <v>4.7539999999999996</v>
      </c>
      <c r="G329" s="34"/>
      <c r="H329" s="39"/>
    </row>
    <row r="330" spans="1:8" s="2" customFormat="1" ht="45">
      <c r="A330" s="34"/>
      <c r="B330" s="39"/>
      <c r="C330" s="267" t="s">
        <v>1208</v>
      </c>
      <c r="D330" s="267" t="s">
        <v>1209</v>
      </c>
      <c r="E330" s="17" t="s">
        <v>131</v>
      </c>
      <c r="F330" s="268">
        <v>23.77</v>
      </c>
      <c r="G330" s="34"/>
      <c r="H330" s="39"/>
    </row>
    <row r="331" spans="1:8" s="2" customFormat="1" ht="22.5">
      <c r="A331" s="34"/>
      <c r="B331" s="39"/>
      <c r="C331" s="267" t="s">
        <v>403</v>
      </c>
      <c r="D331" s="267" t="s">
        <v>404</v>
      </c>
      <c r="E331" s="17" t="s">
        <v>168</v>
      </c>
      <c r="F331" s="268">
        <v>21.986000000000001</v>
      </c>
      <c r="G331" s="34"/>
      <c r="H331" s="39"/>
    </row>
    <row r="332" spans="1:8" s="2" customFormat="1" ht="16.899999999999999" customHeight="1">
      <c r="A332" s="34"/>
      <c r="B332" s="39"/>
      <c r="C332" s="263" t="s">
        <v>1145</v>
      </c>
      <c r="D332" s="264" t="s">
        <v>1146</v>
      </c>
      <c r="E332" s="265" t="s">
        <v>131</v>
      </c>
      <c r="F332" s="266">
        <v>7.13</v>
      </c>
      <c r="G332" s="34"/>
      <c r="H332" s="39"/>
    </row>
    <row r="333" spans="1:8" s="2" customFormat="1" ht="16.899999999999999" customHeight="1">
      <c r="A333" s="34"/>
      <c r="B333" s="39"/>
      <c r="C333" s="267" t="s">
        <v>1</v>
      </c>
      <c r="D333" s="267" t="s">
        <v>1214</v>
      </c>
      <c r="E333" s="17" t="s">
        <v>1</v>
      </c>
      <c r="F333" s="268">
        <v>4.2779999999999996</v>
      </c>
      <c r="G333" s="34"/>
      <c r="H333" s="39"/>
    </row>
    <row r="334" spans="1:8" s="2" customFormat="1" ht="16.899999999999999" customHeight="1">
      <c r="A334" s="34"/>
      <c r="B334" s="39"/>
      <c r="C334" s="267" t="s">
        <v>1</v>
      </c>
      <c r="D334" s="267" t="s">
        <v>1215</v>
      </c>
      <c r="E334" s="17" t="s">
        <v>1</v>
      </c>
      <c r="F334" s="268">
        <v>2.8519999999999999</v>
      </c>
      <c r="G334" s="34"/>
      <c r="H334" s="39"/>
    </row>
    <row r="335" spans="1:8" s="2" customFormat="1" ht="16.899999999999999" customHeight="1">
      <c r="A335" s="34"/>
      <c r="B335" s="39"/>
      <c r="C335" s="267" t="s">
        <v>1145</v>
      </c>
      <c r="D335" s="267" t="s">
        <v>233</v>
      </c>
      <c r="E335" s="17" t="s">
        <v>1</v>
      </c>
      <c r="F335" s="268">
        <v>7.13</v>
      </c>
      <c r="G335" s="34"/>
      <c r="H335" s="39"/>
    </row>
    <row r="336" spans="1:8" s="2" customFormat="1" ht="16.899999999999999" customHeight="1">
      <c r="A336" s="34"/>
      <c r="B336" s="39"/>
      <c r="C336" s="269" t="s">
        <v>1422</v>
      </c>
      <c r="D336" s="34"/>
      <c r="E336" s="34"/>
      <c r="F336" s="34"/>
      <c r="G336" s="34"/>
      <c r="H336" s="39"/>
    </row>
    <row r="337" spans="1:8" s="2" customFormat="1" ht="33.75">
      <c r="A337" s="34"/>
      <c r="B337" s="39"/>
      <c r="C337" s="267" t="s">
        <v>387</v>
      </c>
      <c r="D337" s="267" t="s">
        <v>388</v>
      </c>
      <c r="E337" s="17" t="s">
        <v>131</v>
      </c>
      <c r="F337" s="268">
        <v>7.13</v>
      </c>
      <c r="G337" s="34"/>
      <c r="H337" s="39"/>
    </row>
    <row r="338" spans="1:8" s="2" customFormat="1" ht="45">
      <c r="A338" s="34"/>
      <c r="B338" s="39"/>
      <c r="C338" s="267" t="s">
        <v>393</v>
      </c>
      <c r="D338" s="267" t="s">
        <v>394</v>
      </c>
      <c r="E338" s="17" t="s">
        <v>131</v>
      </c>
      <c r="F338" s="268">
        <v>35.65</v>
      </c>
      <c r="G338" s="34"/>
      <c r="H338" s="39"/>
    </row>
    <row r="339" spans="1:8" s="2" customFormat="1" ht="22.5">
      <c r="A339" s="34"/>
      <c r="B339" s="39"/>
      <c r="C339" s="267" t="s">
        <v>399</v>
      </c>
      <c r="D339" s="267" t="s">
        <v>400</v>
      </c>
      <c r="E339" s="17" t="s">
        <v>131</v>
      </c>
      <c r="F339" s="268">
        <v>7.13</v>
      </c>
      <c r="G339" s="34"/>
      <c r="H339" s="39"/>
    </row>
    <row r="340" spans="1:8" s="2" customFormat="1" ht="22.5">
      <c r="A340" s="34"/>
      <c r="B340" s="39"/>
      <c r="C340" s="267" t="s">
        <v>403</v>
      </c>
      <c r="D340" s="267" t="s">
        <v>404</v>
      </c>
      <c r="E340" s="17" t="s">
        <v>168</v>
      </c>
      <c r="F340" s="268">
        <v>21.986000000000001</v>
      </c>
      <c r="G340" s="34"/>
      <c r="H340" s="39"/>
    </row>
    <row r="341" spans="1:8" s="2" customFormat="1" ht="16.899999999999999" customHeight="1">
      <c r="A341" s="34"/>
      <c r="B341" s="39"/>
      <c r="C341" s="263" t="s">
        <v>179</v>
      </c>
      <c r="D341" s="264" t="s">
        <v>179</v>
      </c>
      <c r="E341" s="265" t="s">
        <v>131</v>
      </c>
      <c r="F341" s="266">
        <v>4.875</v>
      </c>
      <c r="G341" s="34"/>
      <c r="H341" s="39"/>
    </row>
    <row r="342" spans="1:8" s="2" customFormat="1" ht="16.899999999999999" customHeight="1">
      <c r="A342" s="34"/>
      <c r="B342" s="39"/>
      <c r="C342" s="267" t="s">
        <v>1</v>
      </c>
      <c r="D342" s="267" t="s">
        <v>1113</v>
      </c>
      <c r="E342" s="17" t="s">
        <v>1</v>
      </c>
      <c r="F342" s="268">
        <v>9.6609999999999996</v>
      </c>
      <c r="G342" s="34"/>
      <c r="H342" s="39"/>
    </row>
    <row r="343" spans="1:8" s="2" customFormat="1" ht="16.899999999999999" customHeight="1">
      <c r="A343" s="34"/>
      <c r="B343" s="39"/>
      <c r="C343" s="267" t="s">
        <v>1</v>
      </c>
      <c r="D343" s="267" t="s">
        <v>1223</v>
      </c>
      <c r="E343" s="17" t="s">
        <v>1</v>
      </c>
      <c r="F343" s="268">
        <v>-0.49199999999999999</v>
      </c>
      <c r="G343" s="34"/>
      <c r="H343" s="39"/>
    </row>
    <row r="344" spans="1:8" s="2" customFormat="1" ht="16.899999999999999" customHeight="1">
      <c r="A344" s="34"/>
      <c r="B344" s="39"/>
      <c r="C344" s="267" t="s">
        <v>1</v>
      </c>
      <c r="D344" s="267" t="s">
        <v>1224</v>
      </c>
      <c r="E344" s="17" t="s">
        <v>1</v>
      </c>
      <c r="F344" s="268">
        <v>-0.49199999999999999</v>
      </c>
      <c r="G344" s="34"/>
      <c r="H344" s="39"/>
    </row>
    <row r="345" spans="1:8" s="2" customFormat="1" ht="16.899999999999999" customHeight="1">
      <c r="A345" s="34"/>
      <c r="B345" s="39"/>
      <c r="C345" s="267" t="s">
        <v>1</v>
      </c>
      <c r="D345" s="267" t="s">
        <v>1225</v>
      </c>
      <c r="E345" s="17" t="s">
        <v>1</v>
      </c>
      <c r="F345" s="268">
        <v>-0.95899999999999996</v>
      </c>
      <c r="G345" s="34"/>
      <c r="H345" s="39"/>
    </row>
    <row r="346" spans="1:8" s="2" customFormat="1" ht="16.899999999999999" customHeight="1">
      <c r="A346" s="34"/>
      <c r="B346" s="39"/>
      <c r="C346" s="267" t="s">
        <v>1</v>
      </c>
      <c r="D346" s="267" t="s">
        <v>1226</v>
      </c>
      <c r="E346" s="17" t="s">
        <v>1</v>
      </c>
      <c r="F346" s="268">
        <v>-2.843</v>
      </c>
      <c r="G346" s="34"/>
      <c r="H346" s="39"/>
    </row>
    <row r="347" spans="1:8" s="2" customFormat="1" ht="16.899999999999999" customHeight="1">
      <c r="A347" s="34"/>
      <c r="B347" s="39"/>
      <c r="C347" s="267" t="s">
        <v>179</v>
      </c>
      <c r="D347" s="267" t="s">
        <v>233</v>
      </c>
      <c r="E347" s="17" t="s">
        <v>1</v>
      </c>
      <c r="F347" s="268">
        <v>4.875</v>
      </c>
      <c r="G347" s="34"/>
      <c r="H347" s="39"/>
    </row>
    <row r="348" spans="1:8" s="2" customFormat="1" ht="16.899999999999999" customHeight="1">
      <c r="A348" s="34"/>
      <c r="B348" s="39"/>
      <c r="C348" s="269" t="s">
        <v>1422</v>
      </c>
      <c r="D348" s="34"/>
      <c r="E348" s="34"/>
      <c r="F348" s="34"/>
      <c r="G348" s="34"/>
      <c r="H348" s="39"/>
    </row>
    <row r="349" spans="1:8" s="2" customFormat="1" ht="22.5">
      <c r="A349" s="34"/>
      <c r="B349" s="39"/>
      <c r="C349" s="267" t="s">
        <v>408</v>
      </c>
      <c r="D349" s="267" t="s">
        <v>409</v>
      </c>
      <c r="E349" s="17" t="s">
        <v>131</v>
      </c>
      <c r="F349" s="268">
        <v>4.875</v>
      </c>
      <c r="G349" s="34"/>
      <c r="H349" s="39"/>
    </row>
    <row r="350" spans="1:8" s="2" customFormat="1" ht="16.899999999999999" customHeight="1">
      <c r="A350" s="34"/>
      <c r="B350" s="39"/>
      <c r="C350" s="267" t="s">
        <v>416</v>
      </c>
      <c r="D350" s="267" t="s">
        <v>417</v>
      </c>
      <c r="E350" s="17" t="s">
        <v>168</v>
      </c>
      <c r="F350" s="268">
        <v>9.7989999999999995</v>
      </c>
      <c r="G350" s="34"/>
      <c r="H350" s="39"/>
    </row>
    <row r="351" spans="1:8" s="2" customFormat="1" ht="7.35" customHeight="1">
      <c r="A351" s="34"/>
      <c r="B351" s="141"/>
      <c r="C351" s="142"/>
      <c r="D351" s="142"/>
      <c r="E351" s="142"/>
      <c r="F351" s="142"/>
      <c r="G351" s="142"/>
      <c r="H351" s="39"/>
    </row>
    <row r="352" spans="1:8" s="2" customFormat="1" ht="11.25">
      <c r="A352" s="34"/>
      <c r="B352" s="34"/>
      <c r="C352" s="34"/>
      <c r="D352" s="34"/>
      <c r="E352" s="34"/>
      <c r="F352" s="34"/>
      <c r="G352" s="34"/>
      <c r="H352" s="34"/>
    </row>
  </sheetData>
  <sheetProtection algorithmName="SHA-512" hashValue="NxIs1su6QVD+oOD87wBAcNjMm8BCUjUlTEJSGbdlkoc+HI+RY3DVjDlHfm1L+y9gPd5r+03Z8Ag3ORkdTok8jg==" saltValue="uWcZYnLLeSkZEzZ2aB38X/2PHQMJHVewkFsc0uz6f0ZmXWzoEnJkneUchNdvQ/7/X2KUdcOqa9/pz0v0WgTpUg==" spinCount="100000" sheet="1" objects="1" scenarios="1" formatColumns="0" formatRows="0"/>
  <mergeCells count="2">
    <mergeCell ref="D5:F5"/>
    <mergeCell ref="D6:F6"/>
  </mergeCells>
  <pageMargins left="0.7" right="0.7" top="0.78740157499999996" bottom="0.78740157499999996" header="0.3" footer="0.3"/>
  <pageSetup paperSize="9" fitToHeight="100" orientation="portrait" blackAndWhite="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12</vt:i4>
      </vt:variant>
    </vt:vector>
  </HeadingPairs>
  <TitlesOfParts>
    <vt:vector size="18" baseType="lpstr">
      <vt:lpstr>Rekapitulace stavby</vt:lpstr>
      <vt:lpstr>SO 101 - Komunikace</vt:lpstr>
      <vt:lpstr>SO 301 - Rekonstrukce pří...</vt:lpstr>
      <vt:lpstr>VRN - Vedlejší rozpočtové...</vt:lpstr>
      <vt:lpstr>ON - Ostatní náklady</vt:lpstr>
      <vt:lpstr>Seznam figur</vt:lpstr>
      <vt:lpstr>'ON - Ostatní náklady'!Názvy_tisku</vt:lpstr>
      <vt:lpstr>'Rekapitulace stavby'!Názvy_tisku</vt:lpstr>
      <vt:lpstr>'Seznam figur'!Názvy_tisku</vt:lpstr>
      <vt:lpstr>'SO 101 - Komunikace'!Názvy_tisku</vt:lpstr>
      <vt:lpstr>'SO 301 - Rekonstrukce pří...'!Názvy_tisku</vt:lpstr>
      <vt:lpstr>'VRN - Vedlejší rozpočtové...'!Názvy_tisku</vt:lpstr>
      <vt:lpstr>'ON - Ostatní náklady'!Oblast_tisku</vt:lpstr>
      <vt:lpstr>'Rekapitulace stavby'!Oblast_tisku</vt:lpstr>
      <vt:lpstr>'Seznam figur'!Oblast_tisku</vt:lpstr>
      <vt:lpstr>'SO 101 - Komunikace'!Oblast_tisku</vt:lpstr>
      <vt:lpstr>'SO 301 - Rekonstrukce pří...'!Oblast_tisku</vt:lpstr>
      <vt:lpstr>'VRN - Vedlejší rozpočtové...'!Oblast_tisku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2020-09-04T08:04:31Z</dcterms:created>
  <dcterms:modified xsi:type="dcterms:W3CDTF">2020-09-04T08:05:00Z</dcterms:modified>
</cp:coreProperties>
</file>